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A\Sección_Inspeccion\Modificaciones PC  y resumenes\Resu. para el Ministerio\sectorial bienestar animal\2024\para mandar\"/>
    </mc:Choice>
  </mc:AlternateContent>
  <bookViews>
    <workbookView xWindow="0" yWindow="0" windowWidth="28800" windowHeight="11835" tabRatio="500"/>
  </bookViews>
  <sheets>
    <sheet name="Granja cuadro_1" sheetId="3" r:id="rId1"/>
    <sheet name="Granja cuadro_2" sheetId="4" r:id="rId2"/>
    <sheet name="Conclusiones 1" sheetId="19" r:id="rId3"/>
    <sheet name="Conclusiones 2" sheetId="20" r:id="rId4"/>
    <sheet name="Conclusiones 3" sheetId="21" r:id="rId5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20" l="1"/>
  <c r="H6" i="19"/>
  <c r="F6" i="19"/>
  <c r="H5" i="19"/>
  <c r="F5" i="19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R25" i="4"/>
  <c r="R26" i="4" s="1"/>
  <c r="Q25" i="4"/>
  <c r="Q26" i="4" s="1"/>
  <c r="P25" i="4"/>
  <c r="P26" i="4" s="1"/>
  <c r="O25" i="4"/>
  <c r="O26" i="4" s="1"/>
  <c r="N25" i="4"/>
  <c r="N26" i="4" s="1"/>
  <c r="M25" i="4"/>
  <c r="M26" i="4" s="1"/>
  <c r="L25" i="4"/>
  <c r="L26" i="4" s="1"/>
  <c r="K25" i="4"/>
  <c r="K26" i="4" s="1"/>
  <c r="J25" i="4"/>
  <c r="J26" i="4" s="1"/>
  <c r="I25" i="4"/>
  <c r="I26" i="4" s="1"/>
  <c r="H25" i="4"/>
  <c r="H26" i="4" s="1"/>
  <c r="G25" i="4"/>
  <c r="G26" i="4" s="1"/>
  <c r="F25" i="4"/>
  <c r="F26" i="4" s="1"/>
  <c r="E25" i="4"/>
  <c r="E26" i="4" s="1"/>
  <c r="D25" i="4"/>
  <c r="D26" i="4" s="1"/>
  <c r="C25" i="4"/>
  <c r="C26" i="4" s="1"/>
  <c r="R24" i="4"/>
  <c r="R27" i="4" s="1"/>
  <c r="Q24" i="4"/>
  <c r="Q27" i="4" s="1"/>
  <c r="P24" i="4"/>
  <c r="P27" i="4" s="1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H27" i="4" s="1"/>
  <c r="G24" i="4"/>
  <c r="G27" i="4" s="1"/>
  <c r="F24" i="4"/>
  <c r="F27" i="4" s="1"/>
  <c r="E24" i="4"/>
  <c r="E27" i="4" s="1"/>
  <c r="D24" i="4"/>
  <c r="D27" i="4" s="1"/>
  <c r="C24" i="4"/>
  <c r="C27" i="4" s="1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H36" i="3"/>
  <c r="F36" i="3"/>
  <c r="E36" i="3"/>
  <c r="D36" i="3"/>
  <c r="C36" i="3"/>
  <c r="G35" i="3"/>
  <c r="F35" i="3"/>
  <c r="C35" i="3"/>
  <c r="H32" i="3"/>
  <c r="H35" i="3" s="1"/>
  <c r="G32" i="3"/>
  <c r="F32" i="3"/>
  <c r="E32" i="3"/>
  <c r="E35" i="3" s="1"/>
  <c r="D32" i="3"/>
  <c r="D35" i="3" s="1"/>
  <c r="C32" i="3"/>
  <c r="H31" i="3"/>
  <c r="H33" i="3" s="1"/>
  <c r="H34" i="3" s="1"/>
  <c r="G31" i="3"/>
  <c r="G33" i="3" s="1"/>
  <c r="G34" i="3" s="1"/>
  <c r="F31" i="3"/>
  <c r="F33" i="3" s="1"/>
  <c r="F34" i="3" s="1"/>
  <c r="E31" i="3"/>
  <c r="E33" i="3" s="1"/>
  <c r="E34" i="3" s="1"/>
  <c r="D31" i="3"/>
  <c r="D33" i="3" s="1"/>
  <c r="D34" i="3" s="1"/>
  <c r="C31" i="3"/>
  <c r="C33" i="3" s="1"/>
  <c r="C34" i="3" s="1"/>
  <c r="G6" i="3"/>
  <c r="G36" i="3" s="1"/>
</calcChain>
</file>

<file path=xl/sharedStrings.xml><?xml version="1.0" encoding="utf-8"?>
<sst xmlns="http://schemas.openxmlformats.org/spreadsheetml/2006/main" count="102" uniqueCount="80">
  <si>
    <t>GALLINAS PONEDORAS</t>
  </si>
  <si>
    <t>TERNEROS</t>
  </si>
  <si>
    <t>CERDOS</t>
  </si>
  <si>
    <t>POLLOS</t>
  </si>
  <si>
    <t>campera</t>
  </si>
  <si>
    <t>suelo</t>
  </si>
  <si>
    <t>jaula</t>
  </si>
  <si>
    <t>Up inspeccionables</t>
  </si>
  <si>
    <t>Up inspeccionadas</t>
  </si>
  <si>
    <t>Up sin incumplimientos</t>
  </si>
  <si>
    <t>Número de controles oficiales realizados</t>
  </si>
  <si>
    <t>Personal</t>
  </si>
  <si>
    <t>Inspección</t>
  </si>
  <si>
    <t>Constancia documental</t>
  </si>
  <si>
    <t>Libertad de  movimientos</t>
  </si>
  <si>
    <t>Espacio</t>
  </si>
  <si>
    <t>Edificios y establos</t>
  </si>
  <si>
    <t>Iluminación mínima</t>
  </si>
  <si>
    <t>Revestimiento suelo (cerdos)</t>
  </si>
  <si>
    <t>Mat manipulable</t>
  </si>
  <si>
    <t>Equipos automáticos o mecánicos</t>
  </si>
  <si>
    <t>Alim, agua</t>
  </si>
  <si>
    <t>Hemoglobina</t>
  </si>
  <si>
    <t>Fibra en dieta</t>
  </si>
  <si>
    <t>Mutilación</t>
  </si>
  <si>
    <t>Procedimientos de cría</t>
  </si>
  <si>
    <t>Incumplimiento a</t>
  </si>
  <si>
    <t>Incumplimiento b</t>
  </si>
  <si>
    <t>Incumplimiento c1</t>
  </si>
  <si>
    <t>Incumplimiento c2</t>
  </si>
  <si>
    <t>debe salir cero</t>
  </si>
  <si>
    <t>controles no favorables</t>
  </si>
  <si>
    <t>total de incumplimientos</t>
  </si>
  <si>
    <t>% incumplimientos/total controles</t>
  </si>
  <si>
    <t>%controles no favo./total controles</t>
  </si>
  <si>
    <t xml:space="preserve">porcentaje de control </t>
  </si>
  <si>
    <t>BOVINOS NO TERNEROS</t>
  </si>
  <si>
    <t>OVINOS</t>
  </si>
  <si>
    <t>CAPRINOS</t>
  </si>
  <si>
    <t>GALLINAS NO PONEDORAS</t>
  </si>
  <si>
    <t>RATIDAS</t>
  </si>
  <si>
    <t>PATOS</t>
  </si>
  <si>
    <t>GANSOS</t>
  </si>
  <si>
    <t>PELETERIA</t>
  </si>
  <si>
    <t>PAVOS</t>
  </si>
  <si>
    <t>CABALLOS</t>
  </si>
  <si>
    <t>CONEJOS</t>
  </si>
  <si>
    <t>FAISANES</t>
  </si>
  <si>
    <t>PALOMAS</t>
  </si>
  <si>
    <t>PECES</t>
  </si>
  <si>
    <t>PERDICES</t>
  </si>
  <si>
    <t>CODORNICES</t>
  </si>
  <si>
    <t>Inspeccion</t>
  </si>
  <si>
    <t>Documentación</t>
  </si>
  <si>
    <t>Libertad de movimientos</t>
  </si>
  <si>
    <t>Protección de los animales durante su transporte</t>
  </si>
  <si>
    <r>
      <rPr>
        <b/>
        <u/>
        <sz val="12"/>
        <color rgb="FFFFFFFF"/>
        <rFont val="Calibri"/>
        <family val="2"/>
        <charset val="1"/>
      </rPr>
      <t>TABLA 1:</t>
    </r>
    <r>
      <rPr>
        <b/>
        <sz val="12"/>
        <color rgb="FFFFFFFF"/>
        <rFont val="Calibri"/>
        <family val="2"/>
        <charset val="1"/>
      </rPr>
      <t xml:space="preserve"> </t>
    </r>
    <r>
      <rPr>
        <b/>
        <sz val="11"/>
        <color rgb="FFFFFFFF"/>
        <rFont val="Calibri"/>
        <family val="2"/>
        <charset val="1"/>
      </rPr>
      <t>CUMPLIMIENTO PROGRAMAS DE CONTROL MAPA</t>
    </r>
  </si>
  <si>
    <t>Programa de control oficial MAPA</t>
  </si>
  <si>
    <t>Ámbitos del programa</t>
  </si>
  <si>
    <t>Nº CONTROLES  PROGRAMADOS (A)</t>
  </si>
  <si>
    <t>Nº CONTROLES EJECUTADOS (B)</t>
  </si>
  <si>
    <t>% CUMPLIMIENTO C=(B *100/A)</t>
  </si>
  <si>
    <t>Nº CONTROLES NO PROGRAMADOS</t>
  </si>
  <si>
    <t>Nº CONTROLES TOTALES</t>
  </si>
  <si>
    <t>(D)</t>
  </si>
  <si>
    <t>(B+D)</t>
  </si>
  <si>
    <t xml:space="preserve">Programa Nacional de control Oficial del Bienestar Animal en las Explotaciones Ganaderas </t>
  </si>
  <si>
    <t>Programa Nacional de control Oficial del Bienestar Animal  durante el transporte</t>
  </si>
  <si>
    <r>
      <rPr>
        <b/>
        <u/>
        <sz val="12"/>
        <color rgb="FFFFFFFF"/>
        <rFont val="Calibri"/>
        <family val="2"/>
        <charset val="1"/>
      </rPr>
      <t>TABLA 2</t>
    </r>
    <r>
      <rPr>
        <b/>
        <u/>
        <sz val="11"/>
        <color rgb="FFFFFFFF"/>
        <rFont val="Calibri"/>
        <family val="2"/>
        <charset val="1"/>
      </rPr>
      <t>:</t>
    </r>
    <r>
      <rPr>
        <b/>
        <sz val="11"/>
        <color rgb="FFFFFFFF"/>
        <rFont val="Calibri"/>
        <family val="2"/>
        <charset val="1"/>
      </rPr>
      <t xml:space="preserve"> INCUMPLIMIENTOS PROGRAMAS MAPA</t>
    </r>
  </si>
  <si>
    <t>Programa de control oficial MAPAMA</t>
  </si>
  <si>
    <t xml:space="preserve">Ámbitos del programa de control </t>
  </si>
  <si>
    <t>% INCUMPLIMIENTOS/ TOTAL CONTROLES</t>
  </si>
  <si>
    <t>% INICIO EXPEDIENTES SANCIONADORES/ TOTAL INCUMPLIMIENTOS</t>
  </si>
  <si>
    <t>OBSERVACIONES</t>
  </si>
  <si>
    <t>Programa Nacional de Control Oficial del bienestar Animal en las Explotaciones Ganaderas y durante el transporte de animales</t>
  </si>
  <si>
    <t>Protección de los animales en las explotaciones ganaderas</t>
  </si>
  <si>
    <r>
      <rPr>
        <b/>
        <u/>
        <sz val="12"/>
        <color rgb="FFFFFFFF"/>
        <rFont val="Calibri"/>
        <family val="2"/>
        <charset val="1"/>
      </rPr>
      <t>TABLA 3</t>
    </r>
    <r>
      <rPr>
        <b/>
        <sz val="11"/>
        <color rgb="FFFFFFFF"/>
        <rFont val="Calibri"/>
        <family val="2"/>
        <charset val="1"/>
      </rPr>
      <t>: MEDIDAS ADOPTADAS ANTE INCUMPLIMIENTOS</t>
    </r>
  </si>
  <si>
    <t>PRINCIPALES MEDIDAS ADOPTADAS ANTE INCUMPLIMIENTOS</t>
  </si>
  <si>
    <t>Programa Nacional De Control Oficial Del Bienestar Animal En Las Explotaciones Ganaderas Y Transporte De Animales</t>
  </si>
  <si>
    <t>solicitud de subsanación de la incidencia y inicio de proceso sancionador en faltas graves o le ves no subsanadas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</si>
</sst>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\ %"/>
    <numFmt numFmtId="165" formatCode="0.0%"/>
  </numFmts>
  <fonts count="15">
    <font>
      <sz val="11"/>
      <color rgb="FF000000"/>
      <name val="Aptos Narrow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u/>
      <sz val="12"/>
      <color rgb="FFFFFFFF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u/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F4B084"/>
      </patternFill>
    </fill>
    <fill>
      <patternFill patternType="solid">
        <fgColor rgb="FF0070C0"/>
        <bgColor rgb="FF008080"/>
      </patternFill>
    </fill>
    <fill>
      <patternFill patternType="solid">
        <fgColor rgb="FF9CC2E5"/>
        <bgColor rgb="FFBFBFBF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4" borderId="1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165" fontId="0" fillId="0" borderId="0" xfId="0" applyNumberFormat="1"/>
    <xf numFmtId="0" fontId="3" fillId="0" borderId="3" xfId="0" applyFont="1" applyBorder="1" applyAlignment="1" applyProtection="1">
      <alignment horizontal="right" vertical="center" textRotation="90"/>
    </xf>
    <xf numFmtId="0" fontId="1" fillId="0" borderId="6" xfId="0" applyFont="1" applyBorder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1" fillId="2" borderId="6" xfId="0" applyFont="1" applyFill="1" applyBorder="1" applyAlignment="1" applyProtection="1">
      <alignment vertical="center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164" fontId="11" fillId="5" borderId="7" xfId="0" applyNumberFormat="1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16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CCCC"/>
      <rgbColor rgb="FFFFFF99"/>
      <rgbColor rgb="FF9CC2E5"/>
      <rgbColor rgb="FFF4B084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7"/>
  <sheetViews>
    <sheetView tabSelected="1" zoomScaleNormal="100" workbookViewId="0">
      <selection activeCell="B2" sqref="B2"/>
    </sheetView>
  </sheetViews>
  <sheetFormatPr baseColWidth="10" defaultColWidth="10.625" defaultRowHeight="14.25"/>
  <cols>
    <col min="2" max="2" width="37.375" customWidth="1"/>
    <col min="1011" max="1024" width="12.875" customWidth="1"/>
  </cols>
  <sheetData>
    <row r="3" spans="2:8">
      <c r="B3" s="6"/>
      <c r="C3" s="6"/>
      <c r="D3" s="6"/>
      <c r="E3" s="6"/>
      <c r="F3" s="5"/>
      <c r="G3" s="5"/>
      <c r="H3" s="6"/>
    </row>
    <row r="4" spans="2:8">
      <c r="B4" s="4"/>
      <c r="C4" s="4" t="s">
        <v>0</v>
      </c>
      <c r="D4" s="4"/>
      <c r="E4" s="4"/>
      <c r="F4" s="8" t="s">
        <v>1</v>
      </c>
      <c r="G4" s="9" t="s">
        <v>2</v>
      </c>
      <c r="H4" s="10" t="s">
        <v>3</v>
      </c>
    </row>
    <row r="5" spans="2:8">
      <c r="B5" s="4"/>
      <c r="C5" s="11" t="s">
        <v>4</v>
      </c>
      <c r="D5" s="11" t="s">
        <v>5</v>
      </c>
      <c r="E5" s="11" t="s">
        <v>6</v>
      </c>
      <c r="F5" s="12"/>
      <c r="G5" s="13"/>
      <c r="H5" s="10"/>
    </row>
    <row r="6" spans="2:8">
      <c r="B6" s="14" t="s">
        <v>7</v>
      </c>
      <c r="C6" s="15">
        <v>129</v>
      </c>
      <c r="D6" s="15">
        <v>179</v>
      </c>
      <c r="E6" s="15">
        <v>54</v>
      </c>
      <c r="F6" s="15">
        <v>380</v>
      </c>
      <c r="G6" s="15">
        <f>5005+2366</f>
        <v>7371</v>
      </c>
      <c r="H6" s="15">
        <v>662</v>
      </c>
    </row>
    <row r="7" spans="2:8">
      <c r="B7" s="14" t="s">
        <v>8</v>
      </c>
      <c r="C7" s="16">
        <v>2</v>
      </c>
      <c r="D7" s="11">
        <v>0</v>
      </c>
      <c r="E7" s="16">
        <v>3</v>
      </c>
      <c r="F7" s="16">
        <v>28</v>
      </c>
      <c r="G7" s="17">
        <v>181</v>
      </c>
      <c r="H7" s="18">
        <v>41</v>
      </c>
    </row>
    <row r="8" spans="2:8">
      <c r="B8" s="14" t="s">
        <v>9</v>
      </c>
      <c r="C8" s="16">
        <v>1</v>
      </c>
      <c r="D8" s="11"/>
      <c r="E8" s="16">
        <v>3</v>
      </c>
      <c r="F8" s="16">
        <v>23</v>
      </c>
      <c r="G8" s="17">
        <v>124</v>
      </c>
      <c r="H8" s="18">
        <v>34</v>
      </c>
    </row>
    <row r="9" spans="2:8">
      <c r="B9" s="14" t="s">
        <v>10</v>
      </c>
      <c r="C9" s="16">
        <v>2</v>
      </c>
      <c r="D9" s="11"/>
      <c r="E9" s="16">
        <v>3</v>
      </c>
      <c r="F9" s="16">
        <v>28</v>
      </c>
      <c r="G9" s="17">
        <v>181</v>
      </c>
      <c r="H9" s="18">
        <v>41</v>
      </c>
    </row>
    <row r="10" spans="2:8">
      <c r="B10" s="19"/>
      <c r="C10" s="20"/>
      <c r="D10" s="20"/>
      <c r="E10" s="20"/>
      <c r="F10" s="20"/>
      <c r="G10" s="21"/>
      <c r="H10" s="22"/>
    </row>
    <row r="11" spans="2:8">
      <c r="B11" s="14" t="s">
        <v>11</v>
      </c>
      <c r="C11" s="11"/>
      <c r="D11" s="11"/>
      <c r="E11" s="11"/>
      <c r="F11" s="11">
        <v>2</v>
      </c>
      <c r="G11" s="17">
        <v>17</v>
      </c>
      <c r="H11" s="18"/>
    </row>
    <row r="12" spans="2:8">
      <c r="B12" s="14" t="s">
        <v>12</v>
      </c>
      <c r="C12" s="11"/>
      <c r="D12" s="11"/>
      <c r="E12" s="11"/>
      <c r="F12" s="11"/>
      <c r="G12" s="17">
        <v>11</v>
      </c>
      <c r="H12" s="18">
        <v>1</v>
      </c>
    </row>
    <row r="13" spans="2:8">
      <c r="B13" s="14" t="s">
        <v>13</v>
      </c>
      <c r="C13" s="11"/>
      <c r="D13" s="11"/>
      <c r="E13" s="11"/>
      <c r="F13" s="11">
        <v>1</v>
      </c>
      <c r="G13" s="17">
        <v>15</v>
      </c>
      <c r="H13" s="18"/>
    </row>
    <row r="14" spans="2:8">
      <c r="B14" s="14" t="s">
        <v>14</v>
      </c>
      <c r="C14" s="11"/>
      <c r="D14" s="11"/>
      <c r="E14" s="11"/>
      <c r="F14" s="11"/>
      <c r="G14" s="17">
        <v>2</v>
      </c>
      <c r="H14" s="18"/>
    </row>
    <row r="15" spans="2:8">
      <c r="B15" s="14" t="s">
        <v>15</v>
      </c>
      <c r="C15" s="11"/>
      <c r="D15" s="11"/>
      <c r="E15" s="11"/>
      <c r="F15" s="11"/>
      <c r="G15" s="17">
        <v>3</v>
      </c>
      <c r="H15" s="18"/>
    </row>
    <row r="16" spans="2:8">
      <c r="B16" s="14" t="s">
        <v>16</v>
      </c>
      <c r="C16" s="11">
        <v>1</v>
      </c>
      <c r="D16" s="11"/>
      <c r="E16" s="11"/>
      <c r="F16" s="11">
        <v>2</v>
      </c>
      <c r="G16" s="17">
        <v>15</v>
      </c>
      <c r="H16" s="18">
        <v>2</v>
      </c>
    </row>
    <row r="17" spans="2:8">
      <c r="B17" s="14" t="s">
        <v>17</v>
      </c>
      <c r="C17" s="11"/>
      <c r="D17" s="11"/>
      <c r="E17" s="11"/>
      <c r="F17" s="11"/>
      <c r="G17" s="17">
        <v>2</v>
      </c>
      <c r="H17" s="18"/>
    </row>
    <row r="18" spans="2:8">
      <c r="B18" s="14" t="s">
        <v>18</v>
      </c>
      <c r="C18" s="11"/>
      <c r="D18" s="11"/>
      <c r="E18" s="11"/>
      <c r="F18" s="11"/>
      <c r="G18" s="17">
        <v>11</v>
      </c>
      <c r="H18" s="18"/>
    </row>
    <row r="19" spans="2:8">
      <c r="B19" s="14" t="s">
        <v>19</v>
      </c>
      <c r="C19" s="11"/>
      <c r="D19" s="11"/>
      <c r="E19" s="11"/>
      <c r="F19" s="11"/>
      <c r="G19" s="17">
        <v>31</v>
      </c>
      <c r="H19" s="18"/>
    </row>
    <row r="20" spans="2:8">
      <c r="B20" s="14" t="s">
        <v>20</v>
      </c>
      <c r="C20" s="11"/>
      <c r="D20" s="11"/>
      <c r="E20" s="11"/>
      <c r="F20" s="11"/>
      <c r="G20" s="9">
        <v>1</v>
      </c>
      <c r="H20" s="10"/>
    </row>
    <row r="21" spans="2:8">
      <c r="B21" s="14" t="s">
        <v>21</v>
      </c>
      <c r="C21" s="11"/>
      <c r="D21" s="11"/>
      <c r="E21" s="11"/>
      <c r="F21" s="11">
        <v>1</v>
      </c>
      <c r="G21" s="9">
        <v>2</v>
      </c>
      <c r="H21" s="10">
        <v>7</v>
      </c>
    </row>
    <row r="22" spans="2:8">
      <c r="B22" s="14" t="s">
        <v>22</v>
      </c>
      <c r="C22" s="11"/>
      <c r="D22" s="11"/>
      <c r="E22" s="11"/>
      <c r="F22" s="11"/>
      <c r="G22" s="9"/>
      <c r="H22" s="10"/>
    </row>
    <row r="23" spans="2:8">
      <c r="B23" s="14" t="s">
        <v>23</v>
      </c>
      <c r="C23" s="11"/>
      <c r="D23" s="11"/>
      <c r="E23" s="11"/>
      <c r="F23" s="11"/>
      <c r="G23" s="9"/>
      <c r="H23" s="10"/>
    </row>
    <row r="24" spans="2:8">
      <c r="B24" s="14" t="s">
        <v>24</v>
      </c>
      <c r="C24" s="11"/>
      <c r="D24" s="11"/>
      <c r="E24" s="11"/>
      <c r="F24" s="11"/>
      <c r="G24" s="17"/>
      <c r="H24" s="18"/>
    </row>
    <row r="25" spans="2:8">
      <c r="B25" s="14" t="s">
        <v>25</v>
      </c>
      <c r="C25" s="11"/>
      <c r="D25" s="11"/>
      <c r="E25" s="11"/>
      <c r="F25" s="11"/>
      <c r="G25" s="9"/>
      <c r="H25" s="10"/>
    </row>
    <row r="26" spans="2:8">
      <c r="B26" s="14" t="s">
        <v>26</v>
      </c>
      <c r="C26" s="11">
        <v>1</v>
      </c>
      <c r="D26" s="11"/>
      <c r="E26" s="11"/>
      <c r="F26" s="11">
        <v>6</v>
      </c>
      <c r="G26" s="17">
        <v>109</v>
      </c>
      <c r="H26" s="18">
        <v>8</v>
      </c>
    </row>
    <row r="27" spans="2:8">
      <c r="B27" s="14" t="s">
        <v>27</v>
      </c>
      <c r="C27" s="11"/>
      <c r="D27" s="11"/>
      <c r="E27" s="11"/>
      <c r="F27" s="11"/>
      <c r="G27" s="17"/>
      <c r="H27" s="18"/>
    </row>
    <row r="28" spans="2:8">
      <c r="B28" s="14" t="s">
        <v>28</v>
      </c>
      <c r="C28" s="11"/>
      <c r="D28" s="11"/>
      <c r="E28" s="11"/>
      <c r="F28" s="11"/>
      <c r="G28" s="17"/>
      <c r="H28" s="18"/>
    </row>
    <row r="29" spans="2:8">
      <c r="B29" s="14" t="s">
        <v>29</v>
      </c>
      <c r="C29" s="11"/>
      <c r="D29" s="11"/>
      <c r="E29" s="11"/>
      <c r="F29" s="11"/>
      <c r="G29" s="17">
        <v>1</v>
      </c>
      <c r="H29" s="18">
        <v>2</v>
      </c>
    </row>
    <row r="31" spans="2:8">
      <c r="B31" t="s">
        <v>30</v>
      </c>
      <c r="C31">
        <f t="shared" ref="C31:H31" si="0">SUM(C11:C25)-SUM(C26:C29)</f>
        <v>0</v>
      </c>
      <c r="D31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</row>
    <row r="32" spans="2:8">
      <c r="B32" t="s">
        <v>31</v>
      </c>
      <c r="C32">
        <f t="shared" ref="C32:H32" si="1">C7-C8</f>
        <v>1</v>
      </c>
      <c r="D32">
        <f t="shared" si="1"/>
        <v>0</v>
      </c>
      <c r="E32">
        <f t="shared" si="1"/>
        <v>0</v>
      </c>
      <c r="F32">
        <f t="shared" si="1"/>
        <v>5</v>
      </c>
      <c r="G32">
        <f t="shared" si="1"/>
        <v>57</v>
      </c>
      <c r="H32">
        <f t="shared" si="1"/>
        <v>7</v>
      </c>
    </row>
    <row r="33" spans="2:8">
      <c r="B33" t="s">
        <v>32</v>
      </c>
      <c r="C33">
        <f t="shared" ref="C33:H33" si="2">SUM(C13:C27)-SUM(C28:C31)</f>
        <v>2</v>
      </c>
      <c r="D33">
        <f t="shared" si="2"/>
        <v>0</v>
      </c>
      <c r="E33">
        <f t="shared" si="2"/>
        <v>0</v>
      </c>
      <c r="F33">
        <f t="shared" si="2"/>
        <v>10</v>
      </c>
      <c r="G33">
        <f t="shared" si="2"/>
        <v>190</v>
      </c>
      <c r="H33">
        <f t="shared" si="2"/>
        <v>15</v>
      </c>
    </row>
    <row r="34" spans="2:8">
      <c r="B34" t="s">
        <v>33</v>
      </c>
      <c r="C34" s="23">
        <f t="shared" ref="C34:H34" si="3">C33/C9</f>
        <v>1</v>
      </c>
      <c r="D34" s="23" t="e">
        <f t="shared" si="3"/>
        <v>#DIV/0!</v>
      </c>
      <c r="E34" s="23">
        <f t="shared" si="3"/>
        <v>0</v>
      </c>
      <c r="F34" s="23">
        <f t="shared" si="3"/>
        <v>0.35714285714285715</v>
      </c>
      <c r="G34" s="23">
        <f t="shared" si="3"/>
        <v>1.0497237569060773</v>
      </c>
      <c r="H34" s="23">
        <f t="shared" si="3"/>
        <v>0.36585365853658536</v>
      </c>
    </row>
    <row r="35" spans="2:8">
      <c r="B35" t="s">
        <v>34</v>
      </c>
      <c r="C35" s="23">
        <f t="shared" ref="C35:H35" si="4">C32/C9</f>
        <v>0.5</v>
      </c>
      <c r="D35" s="23" t="e">
        <f t="shared" si="4"/>
        <v>#DIV/0!</v>
      </c>
      <c r="E35" s="23">
        <f t="shared" si="4"/>
        <v>0</v>
      </c>
      <c r="F35" s="23">
        <f t="shared" si="4"/>
        <v>0.17857142857142858</v>
      </c>
      <c r="G35" s="23">
        <f t="shared" si="4"/>
        <v>0.31491712707182318</v>
      </c>
      <c r="H35" s="23">
        <f t="shared" si="4"/>
        <v>0.17073170731707318</v>
      </c>
    </row>
    <row r="36" spans="2:8">
      <c r="B36" t="s">
        <v>35</v>
      </c>
      <c r="C36" s="23">
        <f t="shared" ref="C36:H36" si="5">C7/C6</f>
        <v>1.5503875968992248E-2</v>
      </c>
      <c r="D36" s="23">
        <f t="shared" si="5"/>
        <v>0</v>
      </c>
      <c r="E36" s="23">
        <f t="shared" si="5"/>
        <v>5.5555555555555552E-2</v>
      </c>
      <c r="F36" s="23">
        <f t="shared" si="5"/>
        <v>7.3684210526315783E-2</v>
      </c>
      <c r="G36" s="23">
        <f t="shared" si="5"/>
        <v>2.455569122235789E-2</v>
      </c>
      <c r="H36" s="23">
        <f t="shared" si="5"/>
        <v>6.1933534743202415E-2</v>
      </c>
    </row>
    <row r="37" spans="2:8">
      <c r="C37" s="23"/>
      <c r="D37" s="23"/>
      <c r="E37" s="23"/>
      <c r="F37" s="23"/>
      <c r="G37" s="23"/>
      <c r="H37" s="23"/>
    </row>
  </sheetData>
  <mergeCells count="3">
    <mergeCell ref="F3:G3"/>
    <mergeCell ref="B4:B5"/>
    <mergeCell ref="C4:E4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28"/>
  <sheetViews>
    <sheetView zoomScaleNormal="100" workbookViewId="0">
      <selection activeCell="L9" sqref="L9"/>
    </sheetView>
  </sheetViews>
  <sheetFormatPr baseColWidth="10" defaultColWidth="10.625" defaultRowHeight="14.25"/>
  <cols>
    <col min="2" max="2" width="40" customWidth="1"/>
    <col min="3" max="3" width="7.75" customWidth="1"/>
    <col min="4" max="4" width="6.75" customWidth="1"/>
    <col min="5" max="5" width="7" customWidth="1"/>
    <col min="6" max="6" width="7.75" customWidth="1"/>
    <col min="7" max="7" width="7.25" customWidth="1"/>
    <col min="8" max="8" width="6.875" customWidth="1"/>
    <col min="9" max="9" width="6.125" customWidth="1"/>
    <col min="10" max="10" width="6.375" customWidth="1"/>
    <col min="11" max="11" width="5.625" customWidth="1"/>
    <col min="12" max="12" width="7.5" customWidth="1"/>
    <col min="13" max="13" width="5.625" customWidth="1"/>
    <col min="14" max="14" width="6.5" customWidth="1"/>
    <col min="15" max="15" width="5.25" customWidth="1"/>
    <col min="16" max="16" width="6" customWidth="1"/>
    <col min="17" max="18" width="6.125" customWidth="1"/>
    <col min="1008" max="1024" width="12.875" customWidth="1"/>
  </cols>
  <sheetData>
    <row r="3" spans="2:18" ht="136.5">
      <c r="B3" s="7"/>
      <c r="C3" s="24" t="s">
        <v>36</v>
      </c>
      <c r="D3" s="24" t="s">
        <v>37</v>
      </c>
      <c r="E3" s="24" t="s">
        <v>38</v>
      </c>
      <c r="F3" s="24" t="s">
        <v>39</v>
      </c>
      <c r="G3" s="24" t="s">
        <v>40</v>
      </c>
      <c r="H3" s="24" t="s">
        <v>41</v>
      </c>
      <c r="I3" s="24" t="s">
        <v>42</v>
      </c>
      <c r="J3" s="24" t="s">
        <v>43</v>
      </c>
      <c r="K3" s="24" t="s">
        <v>44</v>
      </c>
      <c r="L3" s="24" t="s">
        <v>45</v>
      </c>
      <c r="M3" s="24" t="s">
        <v>46</v>
      </c>
      <c r="N3" s="24" t="s">
        <v>47</v>
      </c>
      <c r="O3" s="24" t="s">
        <v>48</v>
      </c>
      <c r="P3" s="24" t="s">
        <v>49</v>
      </c>
      <c r="Q3" s="24" t="s">
        <v>50</v>
      </c>
      <c r="R3" s="24" t="s">
        <v>51</v>
      </c>
    </row>
    <row r="4" spans="2:18">
      <c r="B4" s="25" t="s">
        <v>7</v>
      </c>
      <c r="C4" s="26">
        <v>6199</v>
      </c>
      <c r="D4" s="26">
        <v>12174</v>
      </c>
      <c r="E4" s="26">
        <v>5593</v>
      </c>
      <c r="F4" s="26">
        <v>73</v>
      </c>
      <c r="G4" s="26"/>
      <c r="H4" s="26"/>
      <c r="I4" s="26"/>
      <c r="J4" s="26"/>
      <c r="K4" s="26">
        <v>350</v>
      </c>
      <c r="L4" s="26">
        <v>179</v>
      </c>
      <c r="M4" s="26">
        <v>14</v>
      </c>
      <c r="N4" s="26"/>
      <c r="O4" s="26"/>
      <c r="P4" s="26"/>
      <c r="Q4" s="26">
        <v>57</v>
      </c>
      <c r="R4" s="26">
        <v>22</v>
      </c>
    </row>
    <row r="5" spans="2:18">
      <c r="B5" s="25" t="s">
        <v>8</v>
      </c>
      <c r="C5" s="16">
        <v>68</v>
      </c>
      <c r="D5" s="16">
        <v>72</v>
      </c>
      <c r="E5" s="16">
        <v>93</v>
      </c>
      <c r="F5" s="11">
        <v>6</v>
      </c>
      <c r="G5" s="11">
        <v>1</v>
      </c>
      <c r="H5" s="11">
        <v>1</v>
      </c>
      <c r="I5" s="11">
        <v>1</v>
      </c>
      <c r="J5" s="11">
        <v>0</v>
      </c>
      <c r="K5" s="16">
        <v>19</v>
      </c>
      <c r="L5" s="16">
        <v>29</v>
      </c>
      <c r="M5" s="27">
        <v>0</v>
      </c>
      <c r="N5" s="14">
        <v>0</v>
      </c>
      <c r="O5" s="11">
        <v>0</v>
      </c>
      <c r="P5" s="11">
        <v>2</v>
      </c>
      <c r="Q5" s="11">
        <v>1</v>
      </c>
      <c r="R5" s="11">
        <v>0</v>
      </c>
    </row>
    <row r="6" spans="2:18">
      <c r="B6" s="25" t="s">
        <v>9</v>
      </c>
      <c r="C6" s="16">
        <v>60</v>
      </c>
      <c r="D6" s="16">
        <v>58</v>
      </c>
      <c r="E6" s="16">
        <v>76</v>
      </c>
      <c r="F6" s="11">
        <v>4</v>
      </c>
      <c r="G6" s="11">
        <v>0</v>
      </c>
      <c r="H6" s="11">
        <v>1</v>
      </c>
      <c r="I6" s="11">
        <v>1</v>
      </c>
      <c r="J6" s="11"/>
      <c r="K6" s="16">
        <v>15</v>
      </c>
      <c r="L6" s="16">
        <v>22</v>
      </c>
      <c r="M6" s="27"/>
      <c r="N6" s="14"/>
      <c r="O6" s="11"/>
      <c r="P6" s="11">
        <v>2</v>
      </c>
      <c r="Q6" s="11">
        <v>1</v>
      </c>
      <c r="R6" s="11"/>
    </row>
    <row r="7" spans="2:18">
      <c r="B7" s="25" t="s">
        <v>10</v>
      </c>
      <c r="C7" s="16">
        <v>68</v>
      </c>
      <c r="D7" s="16">
        <v>72</v>
      </c>
      <c r="E7" s="16">
        <v>93</v>
      </c>
      <c r="F7" s="11">
        <v>6</v>
      </c>
      <c r="G7" s="11">
        <v>1</v>
      </c>
      <c r="H7" s="11">
        <v>1</v>
      </c>
      <c r="I7" s="11">
        <v>1</v>
      </c>
      <c r="J7" s="11"/>
      <c r="K7" s="16">
        <v>19</v>
      </c>
      <c r="L7" s="16">
        <v>29</v>
      </c>
      <c r="M7" s="27"/>
      <c r="N7" s="11"/>
      <c r="O7" s="11"/>
      <c r="P7" s="11">
        <v>2</v>
      </c>
      <c r="Q7" s="11">
        <v>1</v>
      </c>
      <c r="R7" s="11"/>
    </row>
    <row r="8" spans="2:18">
      <c r="B8" s="2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2:18">
      <c r="B9" s="25" t="s">
        <v>11</v>
      </c>
      <c r="C9" s="11">
        <v>7</v>
      </c>
      <c r="D9" s="11">
        <v>4</v>
      </c>
      <c r="E9" s="11">
        <v>4</v>
      </c>
      <c r="F9" s="11"/>
      <c r="G9" s="11"/>
      <c r="H9" s="11"/>
      <c r="I9" s="11"/>
      <c r="J9" s="11"/>
      <c r="K9" s="11"/>
      <c r="L9" s="11">
        <v>3</v>
      </c>
      <c r="M9" s="11"/>
      <c r="N9" s="11"/>
      <c r="O9" s="11"/>
      <c r="P9" s="11"/>
      <c r="Q9" s="11"/>
      <c r="R9" s="11"/>
    </row>
    <row r="10" spans="2:18">
      <c r="B10" s="25" t="s">
        <v>52</v>
      </c>
      <c r="C10" s="11"/>
      <c r="D10" s="11">
        <v>2</v>
      </c>
      <c r="E10" s="11"/>
      <c r="F10" s="11"/>
      <c r="G10" s="11"/>
      <c r="H10" s="11"/>
      <c r="I10" s="11"/>
      <c r="J10" s="11"/>
      <c r="K10" s="11"/>
      <c r="L10" s="11">
        <v>3</v>
      </c>
      <c r="M10" s="11"/>
      <c r="N10" s="11"/>
      <c r="O10" s="11"/>
      <c r="P10" s="11"/>
      <c r="Q10" s="11"/>
      <c r="R10" s="11"/>
    </row>
    <row r="11" spans="2:18">
      <c r="B11" s="25" t="s">
        <v>53</v>
      </c>
      <c r="C11" s="11">
        <v>2</v>
      </c>
      <c r="D11" s="16">
        <v>7</v>
      </c>
      <c r="E11" s="16">
        <v>9</v>
      </c>
      <c r="F11" s="11"/>
      <c r="G11" s="11"/>
      <c r="H11" s="11"/>
      <c r="I11" s="11"/>
      <c r="J11" s="11"/>
      <c r="K11" s="11">
        <v>1</v>
      </c>
      <c r="L11" s="16">
        <v>3</v>
      </c>
      <c r="M11" s="11"/>
      <c r="N11" s="11"/>
      <c r="O11" s="11"/>
      <c r="P11" s="11"/>
      <c r="Q11" s="11"/>
      <c r="R11" s="11"/>
    </row>
    <row r="12" spans="2:18">
      <c r="B12" s="25" t="s">
        <v>54</v>
      </c>
      <c r="C12" s="11"/>
      <c r="D12" s="11"/>
      <c r="E12" s="16">
        <v>1</v>
      </c>
      <c r="F12" s="11"/>
      <c r="G12" s="11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2:18">
      <c r="B13" s="25" t="s">
        <v>16</v>
      </c>
      <c r="C13" s="11">
        <v>2</v>
      </c>
      <c r="D13" s="11">
        <v>7</v>
      </c>
      <c r="E13" s="11">
        <v>6</v>
      </c>
      <c r="F13" s="11">
        <v>1</v>
      </c>
      <c r="G13" s="11">
        <v>1</v>
      </c>
      <c r="H13" s="11"/>
      <c r="I13" s="11"/>
      <c r="J13" s="11"/>
      <c r="K13" s="11"/>
      <c r="L13" s="16">
        <v>2</v>
      </c>
      <c r="M13" s="11"/>
      <c r="N13" s="11"/>
      <c r="O13" s="11"/>
      <c r="P13" s="11"/>
      <c r="Q13" s="11"/>
      <c r="R13" s="11"/>
    </row>
    <row r="14" spans="2:18">
      <c r="B14" s="25" t="s">
        <v>20</v>
      </c>
      <c r="C14" s="11"/>
      <c r="D14" s="11"/>
      <c r="E14" s="11"/>
      <c r="F14" s="11">
        <v>1</v>
      </c>
      <c r="G14" s="11"/>
      <c r="H14" s="11"/>
      <c r="I14" s="11"/>
      <c r="J14" s="11"/>
      <c r="K14" s="11">
        <v>1</v>
      </c>
      <c r="L14" s="11">
        <v>1</v>
      </c>
      <c r="M14" s="11"/>
      <c r="N14" s="11"/>
      <c r="O14" s="11"/>
      <c r="P14" s="11"/>
      <c r="Q14" s="11"/>
      <c r="R14" s="11"/>
    </row>
    <row r="15" spans="2:18">
      <c r="B15" s="25" t="s">
        <v>21</v>
      </c>
      <c r="C15" s="11">
        <v>1</v>
      </c>
      <c r="D15" s="11">
        <v>2</v>
      </c>
      <c r="E15" s="11"/>
      <c r="F15" s="11"/>
      <c r="G15" s="11"/>
      <c r="H15" s="11"/>
      <c r="I15" s="11"/>
      <c r="J15" s="11"/>
      <c r="K15" s="11">
        <v>2</v>
      </c>
      <c r="L15" s="11">
        <v>2</v>
      </c>
      <c r="M15" s="11"/>
      <c r="N15" s="11"/>
      <c r="O15" s="11"/>
      <c r="P15" s="11"/>
      <c r="Q15" s="11"/>
      <c r="R15" s="11"/>
    </row>
    <row r="16" spans="2:18">
      <c r="B16" s="25" t="s">
        <v>24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>
      <c r="B17" s="25" t="s">
        <v>25</v>
      </c>
      <c r="C17" s="11"/>
      <c r="D17" s="11"/>
      <c r="E17" s="11"/>
      <c r="F17" s="11"/>
      <c r="G17" s="11"/>
      <c r="H17" s="11"/>
      <c r="I17" s="11"/>
      <c r="J17" s="11"/>
      <c r="K17" s="16"/>
      <c r="L17" s="11"/>
      <c r="M17" s="11"/>
      <c r="N17" s="11"/>
      <c r="O17" s="11"/>
      <c r="P17" s="11"/>
      <c r="Q17" s="11"/>
      <c r="R17" s="11"/>
    </row>
    <row r="18" spans="2:18">
      <c r="B18" s="25" t="s">
        <v>26</v>
      </c>
      <c r="C18" s="11">
        <v>12</v>
      </c>
      <c r="D18" s="16">
        <v>20</v>
      </c>
      <c r="E18" s="16">
        <v>17</v>
      </c>
      <c r="F18" s="11">
        <v>2</v>
      </c>
      <c r="G18" s="11">
        <v>1</v>
      </c>
      <c r="H18" s="11"/>
      <c r="I18" s="11"/>
      <c r="J18" s="11"/>
      <c r="K18" s="16">
        <v>4</v>
      </c>
      <c r="L18" s="16">
        <v>13</v>
      </c>
      <c r="M18" s="11"/>
      <c r="N18" s="11"/>
      <c r="O18" s="11"/>
      <c r="P18" s="11"/>
      <c r="Q18" s="11"/>
      <c r="R18" s="11"/>
    </row>
    <row r="19" spans="2:18">
      <c r="B19" s="25" t="s">
        <v>27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2:18">
      <c r="B20" s="25" t="s">
        <v>28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2:18">
      <c r="B21" s="25" t="s">
        <v>29</v>
      </c>
      <c r="C21" s="11"/>
      <c r="D21" s="11">
        <v>2</v>
      </c>
      <c r="E21" s="11">
        <v>3</v>
      </c>
      <c r="F21" s="11"/>
      <c r="G21" s="11">
        <v>1</v>
      </c>
      <c r="H21" s="11"/>
      <c r="I21" s="11"/>
      <c r="J21" s="11"/>
      <c r="K21" s="11"/>
      <c r="L21" s="11">
        <v>1</v>
      </c>
      <c r="M21" s="11"/>
      <c r="N21" s="11"/>
      <c r="O21" s="11"/>
      <c r="P21" s="11"/>
      <c r="Q21" s="11"/>
      <c r="R21" s="11"/>
    </row>
    <row r="23" spans="2:18">
      <c r="B23" t="s">
        <v>30</v>
      </c>
      <c r="C23" s="29">
        <f t="shared" ref="C23:R23" si="0">SUM(C9:C17)-SUM(C18:C21)</f>
        <v>0</v>
      </c>
      <c r="D23" s="29">
        <f t="shared" si="0"/>
        <v>0</v>
      </c>
      <c r="E23" s="29">
        <f t="shared" si="0"/>
        <v>0</v>
      </c>
      <c r="F23" s="29">
        <f t="shared" si="0"/>
        <v>0</v>
      </c>
      <c r="G23" s="29">
        <f t="shared" si="0"/>
        <v>0</v>
      </c>
      <c r="H23" s="29">
        <f t="shared" si="0"/>
        <v>0</v>
      </c>
      <c r="I23" s="29">
        <f t="shared" si="0"/>
        <v>0</v>
      </c>
      <c r="J23" s="29">
        <f t="shared" si="0"/>
        <v>0</v>
      </c>
      <c r="K23" s="29">
        <f t="shared" si="0"/>
        <v>0</v>
      </c>
      <c r="L23" s="29">
        <f t="shared" si="0"/>
        <v>0</v>
      </c>
      <c r="M23" s="29">
        <f t="shared" si="0"/>
        <v>0</v>
      </c>
      <c r="N23" s="29">
        <f t="shared" si="0"/>
        <v>0</v>
      </c>
      <c r="O23" s="29">
        <f t="shared" si="0"/>
        <v>0</v>
      </c>
      <c r="P23" s="29">
        <f t="shared" si="0"/>
        <v>0</v>
      </c>
      <c r="Q23" s="29">
        <f t="shared" si="0"/>
        <v>0</v>
      </c>
      <c r="R23" s="29">
        <f t="shared" si="0"/>
        <v>0</v>
      </c>
    </row>
    <row r="24" spans="2:18">
      <c r="B24" t="s">
        <v>31</v>
      </c>
      <c r="C24" s="29">
        <f t="shared" ref="C24:R24" si="1">C5-C6</f>
        <v>8</v>
      </c>
      <c r="D24" s="29">
        <f t="shared" si="1"/>
        <v>14</v>
      </c>
      <c r="E24" s="29">
        <f t="shared" si="1"/>
        <v>17</v>
      </c>
      <c r="F24" s="29">
        <f t="shared" si="1"/>
        <v>2</v>
      </c>
      <c r="G24" s="29">
        <f t="shared" si="1"/>
        <v>1</v>
      </c>
      <c r="H24" s="29">
        <f t="shared" si="1"/>
        <v>0</v>
      </c>
      <c r="I24" s="29">
        <f t="shared" si="1"/>
        <v>0</v>
      </c>
      <c r="J24" s="29">
        <f t="shared" si="1"/>
        <v>0</v>
      </c>
      <c r="K24" s="29">
        <f t="shared" si="1"/>
        <v>4</v>
      </c>
      <c r="L24" s="29">
        <f t="shared" si="1"/>
        <v>7</v>
      </c>
      <c r="M24" s="29">
        <f t="shared" si="1"/>
        <v>0</v>
      </c>
      <c r="N24" s="29">
        <f t="shared" si="1"/>
        <v>0</v>
      </c>
      <c r="O24" s="29">
        <f t="shared" si="1"/>
        <v>0</v>
      </c>
      <c r="P24" s="29">
        <f t="shared" si="1"/>
        <v>0</v>
      </c>
      <c r="Q24" s="29">
        <f t="shared" si="1"/>
        <v>0</v>
      </c>
      <c r="R24" s="29">
        <f t="shared" si="1"/>
        <v>0</v>
      </c>
    </row>
    <row r="25" spans="2:18">
      <c r="B25" t="s">
        <v>32</v>
      </c>
      <c r="C25" s="29">
        <f t="shared" ref="C25:R25" si="2">SUM(C18:C21)</f>
        <v>12</v>
      </c>
      <c r="D25" s="29">
        <f t="shared" si="2"/>
        <v>22</v>
      </c>
      <c r="E25" s="29">
        <f t="shared" si="2"/>
        <v>20</v>
      </c>
      <c r="F25" s="29">
        <f t="shared" si="2"/>
        <v>2</v>
      </c>
      <c r="G25" s="29">
        <f t="shared" si="2"/>
        <v>2</v>
      </c>
      <c r="H25" s="29">
        <f t="shared" si="2"/>
        <v>0</v>
      </c>
      <c r="I25" s="29">
        <f t="shared" si="2"/>
        <v>0</v>
      </c>
      <c r="J25" s="29">
        <f t="shared" si="2"/>
        <v>0</v>
      </c>
      <c r="K25" s="29">
        <f t="shared" si="2"/>
        <v>4</v>
      </c>
      <c r="L25" s="29">
        <f t="shared" si="2"/>
        <v>14</v>
      </c>
      <c r="M25" s="29">
        <f t="shared" si="2"/>
        <v>0</v>
      </c>
      <c r="N25" s="29">
        <f t="shared" si="2"/>
        <v>0</v>
      </c>
      <c r="O25" s="29">
        <f t="shared" si="2"/>
        <v>0</v>
      </c>
      <c r="P25" s="29">
        <f t="shared" si="2"/>
        <v>0</v>
      </c>
      <c r="Q25" s="29">
        <f t="shared" si="2"/>
        <v>0</v>
      </c>
      <c r="R25" s="29">
        <f t="shared" si="2"/>
        <v>0</v>
      </c>
    </row>
    <row r="26" spans="2:18">
      <c r="B26" t="s">
        <v>33</v>
      </c>
      <c r="C26" s="30">
        <f t="shared" ref="C26:R26" si="3">C25/C5</f>
        <v>0.17647058823529413</v>
      </c>
      <c r="D26" s="30">
        <f t="shared" si="3"/>
        <v>0.30555555555555558</v>
      </c>
      <c r="E26" s="30">
        <f t="shared" si="3"/>
        <v>0.21505376344086022</v>
      </c>
      <c r="F26" s="30">
        <f t="shared" si="3"/>
        <v>0.33333333333333331</v>
      </c>
      <c r="G26" s="30">
        <f t="shared" si="3"/>
        <v>2</v>
      </c>
      <c r="H26" s="30">
        <f t="shared" si="3"/>
        <v>0</v>
      </c>
      <c r="I26" s="30">
        <f t="shared" si="3"/>
        <v>0</v>
      </c>
      <c r="J26" s="30" t="e">
        <f t="shared" si="3"/>
        <v>#DIV/0!</v>
      </c>
      <c r="K26" s="30">
        <f t="shared" si="3"/>
        <v>0.21052631578947367</v>
      </c>
      <c r="L26" s="30">
        <f t="shared" si="3"/>
        <v>0.48275862068965519</v>
      </c>
      <c r="M26" s="30" t="e">
        <f t="shared" si="3"/>
        <v>#DIV/0!</v>
      </c>
      <c r="N26" s="30" t="e">
        <f t="shared" si="3"/>
        <v>#DIV/0!</v>
      </c>
      <c r="O26" s="30" t="e">
        <f t="shared" si="3"/>
        <v>#DIV/0!</v>
      </c>
      <c r="P26" s="30">
        <f t="shared" si="3"/>
        <v>0</v>
      </c>
      <c r="Q26" s="30">
        <f t="shared" si="3"/>
        <v>0</v>
      </c>
      <c r="R26" s="30" t="e">
        <f t="shared" si="3"/>
        <v>#DIV/0!</v>
      </c>
    </row>
    <row r="27" spans="2:18">
      <c r="B27" t="s">
        <v>34</v>
      </c>
      <c r="C27" s="30">
        <f t="shared" ref="C27:R27" si="4">C24/C5</f>
        <v>0.11764705882352941</v>
      </c>
      <c r="D27" s="30">
        <f t="shared" si="4"/>
        <v>0.19444444444444445</v>
      </c>
      <c r="E27" s="30">
        <f t="shared" si="4"/>
        <v>0.18279569892473119</v>
      </c>
      <c r="F27" s="30">
        <f t="shared" si="4"/>
        <v>0.33333333333333331</v>
      </c>
      <c r="G27" s="30">
        <f t="shared" si="4"/>
        <v>1</v>
      </c>
      <c r="H27" s="30">
        <f t="shared" si="4"/>
        <v>0</v>
      </c>
      <c r="I27" s="30">
        <f t="shared" si="4"/>
        <v>0</v>
      </c>
      <c r="J27" s="30" t="e">
        <f t="shared" si="4"/>
        <v>#DIV/0!</v>
      </c>
      <c r="K27" s="30">
        <f t="shared" si="4"/>
        <v>0.21052631578947367</v>
      </c>
      <c r="L27" s="30">
        <f t="shared" si="4"/>
        <v>0.2413793103448276</v>
      </c>
      <c r="M27" s="30" t="e">
        <f t="shared" si="4"/>
        <v>#DIV/0!</v>
      </c>
      <c r="N27" s="30" t="e">
        <f t="shared" si="4"/>
        <v>#DIV/0!</v>
      </c>
      <c r="O27" s="30" t="e">
        <f t="shared" si="4"/>
        <v>#DIV/0!</v>
      </c>
      <c r="P27" s="30">
        <f t="shared" si="4"/>
        <v>0</v>
      </c>
      <c r="Q27" s="30">
        <f t="shared" si="4"/>
        <v>0</v>
      </c>
      <c r="R27" s="30" t="e">
        <f t="shared" si="4"/>
        <v>#DIV/0!</v>
      </c>
    </row>
    <row r="28" spans="2:18">
      <c r="B28" t="s">
        <v>35</v>
      </c>
      <c r="C28" s="30">
        <f t="shared" ref="C28:R28" si="5">C5/C4</f>
        <v>1.0969511211485724E-2</v>
      </c>
      <c r="D28" s="30">
        <f t="shared" si="5"/>
        <v>5.9142434696895022E-3</v>
      </c>
      <c r="E28" s="30">
        <f t="shared" si="5"/>
        <v>1.662792776685142E-2</v>
      </c>
      <c r="F28" s="30">
        <f t="shared" si="5"/>
        <v>8.2191780821917804E-2</v>
      </c>
      <c r="G28" s="30" t="e">
        <f t="shared" si="5"/>
        <v>#DIV/0!</v>
      </c>
      <c r="H28" s="30" t="e">
        <f t="shared" si="5"/>
        <v>#DIV/0!</v>
      </c>
      <c r="I28" s="30" t="e">
        <f t="shared" si="5"/>
        <v>#DIV/0!</v>
      </c>
      <c r="J28" s="30" t="e">
        <f t="shared" si="5"/>
        <v>#DIV/0!</v>
      </c>
      <c r="K28" s="30">
        <f t="shared" si="5"/>
        <v>5.4285714285714284E-2</v>
      </c>
      <c r="L28" s="30">
        <f t="shared" si="5"/>
        <v>0.16201117318435754</v>
      </c>
      <c r="M28" s="30">
        <f t="shared" si="5"/>
        <v>0</v>
      </c>
      <c r="N28" s="30" t="e">
        <f t="shared" si="5"/>
        <v>#DIV/0!</v>
      </c>
      <c r="O28" s="30" t="e">
        <f t="shared" si="5"/>
        <v>#DIV/0!</v>
      </c>
      <c r="P28" s="30" t="e">
        <f t="shared" si="5"/>
        <v>#DIV/0!</v>
      </c>
      <c r="Q28" s="30">
        <f t="shared" si="5"/>
        <v>1.7543859649122806E-2</v>
      </c>
      <c r="R28" s="30">
        <f t="shared" si="5"/>
        <v>0</v>
      </c>
    </row>
  </sheetData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"/>
  <sheetViews>
    <sheetView zoomScaleNormal="100" workbookViewId="0">
      <selection activeCell="H5" sqref="H5"/>
    </sheetView>
  </sheetViews>
  <sheetFormatPr baseColWidth="10" defaultColWidth="10.625" defaultRowHeight="14.25"/>
  <cols>
    <col min="2" max="2" width="19.125" customWidth="1"/>
  </cols>
  <sheetData>
    <row r="2" spans="2:8" ht="15.75">
      <c r="B2" s="3" t="s">
        <v>56</v>
      </c>
      <c r="C2" s="3"/>
      <c r="D2" s="3"/>
      <c r="E2" s="3"/>
      <c r="F2" s="3"/>
      <c r="G2" s="3"/>
      <c r="H2" s="3"/>
    </row>
    <row r="3" spans="2:8" ht="45" customHeight="1">
      <c r="B3" s="2" t="s">
        <v>57</v>
      </c>
      <c r="C3" s="1" t="s">
        <v>58</v>
      </c>
      <c r="D3" s="56" t="s">
        <v>59</v>
      </c>
      <c r="E3" s="56" t="s">
        <v>60</v>
      </c>
      <c r="F3" s="56" t="s">
        <v>61</v>
      </c>
      <c r="G3" s="31" t="s">
        <v>62</v>
      </c>
      <c r="H3" s="32" t="s">
        <v>63</v>
      </c>
    </row>
    <row r="4" spans="2:8">
      <c r="B4" s="2"/>
      <c r="C4" s="1"/>
      <c r="D4" s="56"/>
      <c r="E4" s="56"/>
      <c r="F4" s="56"/>
      <c r="G4" s="33" t="s">
        <v>64</v>
      </c>
      <c r="H4" s="34" t="s">
        <v>65</v>
      </c>
    </row>
    <row r="5" spans="2:8" ht="33.75">
      <c r="B5" s="35" t="s">
        <v>66</v>
      </c>
      <c r="C5" s="36"/>
      <c r="D5" s="37">
        <v>780</v>
      </c>
      <c r="E5" s="37">
        <v>426</v>
      </c>
      <c r="F5" s="38">
        <f>E5/D5</f>
        <v>0.5461538461538461</v>
      </c>
      <c r="G5" s="37">
        <v>145</v>
      </c>
      <c r="H5" s="39">
        <f>E5+G5</f>
        <v>571</v>
      </c>
    </row>
    <row r="6" spans="2:8" ht="33.75">
      <c r="B6" s="35" t="s">
        <v>67</v>
      </c>
      <c r="C6" s="36"/>
      <c r="D6" s="37">
        <v>9</v>
      </c>
      <c r="E6" s="37">
        <v>9</v>
      </c>
      <c r="F6" s="38">
        <f>E6/D6</f>
        <v>1</v>
      </c>
      <c r="G6" s="37">
        <v>0</v>
      </c>
      <c r="H6" s="39">
        <f>E6+G6</f>
        <v>9</v>
      </c>
    </row>
  </sheetData>
  <mergeCells count="6">
    <mergeCell ref="B2:H2"/>
    <mergeCell ref="B3:B4"/>
    <mergeCell ref="C3:C4"/>
    <mergeCell ref="D3:D4"/>
    <mergeCell ref="E3:E4"/>
    <mergeCell ref="F3:F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zoomScaleNormal="100" workbookViewId="0">
      <selection activeCell="D20" sqref="D20"/>
    </sheetView>
  </sheetViews>
  <sheetFormatPr baseColWidth="10" defaultColWidth="10.625" defaultRowHeight="14.25"/>
  <cols>
    <col min="3" max="3" width="32.375" customWidth="1"/>
    <col min="4" max="4" width="17.375" customWidth="1"/>
    <col min="5" max="5" width="15.5" customWidth="1"/>
    <col min="6" max="6" width="14.125" customWidth="1"/>
  </cols>
  <sheetData>
    <row r="2" spans="2:6" ht="15.75">
      <c r="B2" s="57" t="s">
        <v>68</v>
      </c>
      <c r="C2" s="57"/>
      <c r="D2" s="57"/>
      <c r="E2" s="57"/>
      <c r="F2" s="57"/>
    </row>
    <row r="3" spans="2:6" ht="48">
      <c r="B3" s="40" t="s">
        <v>69</v>
      </c>
      <c r="C3" s="41" t="s">
        <v>70</v>
      </c>
      <c r="D3" s="41" t="s">
        <v>71</v>
      </c>
      <c r="E3" s="41" t="s">
        <v>72</v>
      </c>
      <c r="F3" s="42" t="s">
        <v>73</v>
      </c>
    </row>
    <row r="4" spans="2:6" ht="112.5">
      <c r="B4" s="43" t="s">
        <v>74</v>
      </c>
      <c r="C4" s="44" t="s">
        <v>75</v>
      </c>
      <c r="D4" s="45">
        <v>0.26094570928196098</v>
      </c>
      <c r="E4" s="45">
        <f>10/149</f>
        <v>6.7114093959731544E-2</v>
      </c>
      <c r="F4" s="46"/>
    </row>
    <row r="5" spans="2:6">
      <c r="B5" s="47"/>
      <c r="C5" s="44" t="s">
        <v>55</v>
      </c>
      <c r="D5" s="48">
        <v>1</v>
      </c>
      <c r="E5" s="49">
        <v>0</v>
      </c>
      <c r="F5" s="49"/>
    </row>
  </sheetData>
  <mergeCells count="1">
    <mergeCell ref="B2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zoomScaleNormal="100" workbookViewId="0">
      <selection activeCell="D12" sqref="D12"/>
    </sheetView>
  </sheetViews>
  <sheetFormatPr baseColWidth="10" defaultColWidth="10.625" defaultRowHeight="14.25"/>
  <cols>
    <col min="2" max="2" width="22" customWidth="1"/>
    <col min="3" max="3" width="24.125" customWidth="1"/>
    <col min="4" max="4" width="30.375" customWidth="1"/>
  </cols>
  <sheetData>
    <row r="2" spans="2:4" ht="30.75" customHeight="1">
      <c r="B2" s="58" t="s">
        <v>76</v>
      </c>
      <c r="C2" s="58"/>
      <c r="D2" s="58"/>
    </row>
    <row r="3" spans="2:4" ht="45">
      <c r="B3" s="50" t="s">
        <v>69</v>
      </c>
      <c r="C3" s="51" t="s">
        <v>77</v>
      </c>
      <c r="D3" s="52" t="s">
        <v>73</v>
      </c>
    </row>
    <row r="4" spans="2:4" ht="45">
      <c r="B4" s="53" t="s">
        <v>78</v>
      </c>
      <c r="C4" s="54" t="s">
        <v>79</v>
      </c>
      <c r="D4" s="55"/>
    </row>
  </sheetData>
  <mergeCells count="1">
    <mergeCell ref="B2:D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Granja cuadro_1</vt:lpstr>
      <vt:lpstr>Granja cuadro_2</vt:lpstr>
      <vt:lpstr>Conclusiones 1</vt:lpstr>
      <vt:lpstr>Conclusiones 2</vt:lpstr>
      <vt:lpstr>Conclusiones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Villalba Rodriguez, Teresa</dc:creator>
  <dc:description/>
  <cp:lastModifiedBy>Gamiz Ramirez, Pablo</cp:lastModifiedBy>
  <cp:revision>26</cp:revision>
  <dcterms:created xsi:type="dcterms:W3CDTF">2024-12-26T07:24:55Z</dcterms:created>
  <dcterms:modified xsi:type="dcterms:W3CDTF">2025-10-16T10:34:57Z</dcterms:modified>
  <dc:language>es-ES</dc:language>
</cp:coreProperties>
</file>