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eLibro"/>
  <mc:AlternateContent xmlns:mc="http://schemas.openxmlformats.org/markup-compatibility/2006">
    <mc:Choice Requires="x15">
      <x15ac:absPath xmlns:x15ac="http://schemas.microsoft.com/office/spreadsheetml/2010/11/ac" url="Z:\SOCIOECONOMICO\3 ESTRUCTURAL\ESTADISTICAS PESCA\Producción Pesquera Andaluza. Año 2024\INFORMES PRODUCCION PESQUERA\Transformación pesquera 2024\"/>
    </mc:Choice>
  </mc:AlternateContent>
  <xr:revisionPtr revIDLastSave="0" documentId="14_{D3B6896A-12EA-4ADE-A5E8-8FB9F14B85B2}" xr6:coauthVersionLast="47" xr6:coauthVersionMax="47" xr10:uidLastSave="{00000000-0000-0000-0000-000000000000}"/>
  <bookViews>
    <workbookView xWindow="-120" yWindow="-120" windowWidth="29040" windowHeight="15720" tabRatio="775" xr2:uid="{00000000-000D-0000-FFFF-FFFF00000000}"/>
  </bookViews>
  <sheets>
    <sheet name="INDICE TABLAS" sheetId="7" r:id="rId1"/>
    <sheet name="PRODUCCIÓN POR PROCESO 2024" sheetId="3" r:id="rId2"/>
    <sheet name="EVOLUCIÓN 2010-2024" sheetId="5" r:id="rId3"/>
    <sheet name="PRODUCCIÓN PROVINCIAS 2024" sheetId="6" r:id="rId4"/>
    <sheet name="ORIGEN Y DESTINO 2024"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8" i="6" l="1"/>
  <c r="K128" i="6" l="1"/>
  <c r="H255" i="6" l="1"/>
  <c r="I255" i="6"/>
  <c r="C255" i="6"/>
  <c r="D255" i="6"/>
  <c r="E255" i="6"/>
  <c r="F255" i="6"/>
  <c r="G255" i="6"/>
  <c r="C116" i="5"/>
  <c r="J239" i="6" l="1"/>
  <c r="J240" i="6"/>
  <c r="J241" i="6"/>
  <c r="J242" i="6"/>
  <c r="J243" i="6"/>
  <c r="J244" i="6"/>
  <c r="J245" i="6"/>
  <c r="J246" i="6"/>
  <c r="J247" i="6"/>
  <c r="J248" i="6"/>
  <c r="J249" i="6"/>
  <c r="J250" i="6"/>
  <c r="J251" i="6"/>
  <c r="J252" i="6"/>
  <c r="J253" i="6"/>
  <c r="J254" i="6"/>
  <c r="J238" i="6"/>
  <c r="P206" i="6"/>
  <c r="O206" i="6"/>
  <c r="N206" i="6"/>
  <c r="M206" i="6"/>
  <c r="L206" i="6"/>
  <c r="K206" i="6"/>
  <c r="F206" i="6"/>
  <c r="E206" i="6"/>
  <c r="D49" i="6"/>
  <c r="C49" i="6"/>
  <c r="P210" i="6"/>
  <c r="O210" i="6"/>
  <c r="N210" i="6"/>
  <c r="M210" i="6"/>
  <c r="L210" i="6"/>
  <c r="K210" i="6"/>
  <c r="J210" i="6"/>
  <c r="I210" i="6"/>
  <c r="H210" i="6"/>
  <c r="G210" i="6"/>
  <c r="F210" i="6"/>
  <c r="E210" i="6"/>
  <c r="D210" i="6"/>
  <c r="C210" i="6"/>
  <c r="P199" i="6"/>
  <c r="O199" i="6"/>
  <c r="N199" i="6"/>
  <c r="M199" i="6"/>
  <c r="L199" i="6"/>
  <c r="K199" i="6"/>
  <c r="J199" i="6"/>
  <c r="I199" i="6"/>
  <c r="H199" i="6"/>
  <c r="G199" i="6"/>
  <c r="F199" i="6"/>
  <c r="E199" i="6"/>
  <c r="D199" i="6"/>
  <c r="C199" i="6"/>
  <c r="J255" i="6" l="1"/>
  <c r="N184" i="6"/>
  <c r="M184" i="6"/>
  <c r="L184" i="6"/>
  <c r="K184" i="6"/>
  <c r="J184" i="6"/>
  <c r="I184" i="6"/>
  <c r="H184" i="6"/>
  <c r="G184" i="6"/>
  <c r="F184" i="6"/>
  <c r="E184" i="6"/>
  <c r="D184" i="6"/>
  <c r="C184" i="6"/>
  <c r="N182" i="6"/>
  <c r="M182" i="6"/>
  <c r="L182" i="6"/>
  <c r="K182" i="6"/>
  <c r="J182" i="6"/>
  <c r="I182" i="6"/>
  <c r="H182" i="6"/>
  <c r="G182" i="6"/>
  <c r="F182" i="6"/>
  <c r="E182" i="6"/>
  <c r="D182" i="6"/>
  <c r="C182" i="6"/>
  <c r="N149" i="6"/>
  <c r="M149" i="6"/>
  <c r="J149" i="6"/>
  <c r="I149" i="6"/>
  <c r="H149" i="6"/>
  <c r="G149" i="6"/>
  <c r="F149" i="6"/>
  <c r="E149" i="6"/>
  <c r="D149" i="6"/>
  <c r="C149" i="6"/>
  <c r="N128" i="6"/>
  <c r="M128" i="6"/>
  <c r="J128" i="6"/>
  <c r="I128" i="6"/>
  <c r="H128" i="6"/>
  <c r="G128" i="6"/>
  <c r="F128" i="6"/>
  <c r="E128" i="6"/>
  <c r="D128" i="6"/>
  <c r="C128" i="6"/>
  <c r="L91" i="6"/>
  <c r="K91" i="6"/>
  <c r="J91" i="6"/>
  <c r="I91" i="6"/>
  <c r="H91" i="6"/>
  <c r="G91" i="6"/>
  <c r="F91" i="6"/>
  <c r="E91" i="6"/>
  <c r="D91" i="6"/>
  <c r="C91" i="6"/>
  <c r="P69" i="6"/>
  <c r="O69" i="6"/>
  <c r="N69" i="6"/>
  <c r="M69" i="6"/>
  <c r="L69" i="6"/>
  <c r="K69" i="6"/>
  <c r="J69" i="6"/>
  <c r="I69" i="6"/>
  <c r="H69" i="6"/>
  <c r="G69" i="6"/>
  <c r="F69" i="6"/>
  <c r="E69" i="6"/>
  <c r="D69" i="6"/>
  <c r="C69" i="6"/>
  <c r="I30" i="6" l="1"/>
  <c r="I29" i="6"/>
  <c r="I28" i="6"/>
  <c r="I27" i="6"/>
  <c r="I26" i="6"/>
  <c r="I25" i="6"/>
  <c r="I24" i="6"/>
  <c r="I18" i="6"/>
  <c r="I17" i="6"/>
  <c r="I16" i="6"/>
  <c r="I15" i="6"/>
  <c r="I14" i="6"/>
  <c r="I13" i="6"/>
  <c r="I12" i="6"/>
  <c r="I11" i="6"/>
  <c r="C141" i="5"/>
  <c r="D141" i="5"/>
  <c r="D91" i="5"/>
  <c r="H65" i="5" l="1"/>
  <c r="G65" i="5"/>
  <c r="F65" i="5"/>
  <c r="E65" i="5"/>
  <c r="D65" i="5"/>
  <c r="C65" i="5"/>
  <c r="E38" i="3" l="1"/>
  <c r="D242" i="3"/>
  <c r="E54" i="3" s="1"/>
  <c r="C242" i="3"/>
  <c r="D54" i="3" s="1"/>
  <c r="D238" i="3"/>
  <c r="C238" i="3"/>
  <c r="D231" i="3"/>
  <c r="C231" i="3"/>
  <c r="E241" i="3"/>
  <c r="E240" i="3"/>
  <c r="E237" i="3"/>
  <c r="E236" i="3"/>
  <c r="E235" i="3"/>
  <c r="E234" i="3"/>
  <c r="E233" i="3"/>
  <c r="E232" i="3"/>
  <c r="E230" i="3"/>
  <c r="E229" i="3"/>
  <c r="E228" i="3"/>
  <c r="E227" i="3"/>
  <c r="E226" i="3"/>
  <c r="E225" i="3"/>
  <c r="E224" i="3"/>
  <c r="E223" i="3"/>
  <c r="D217" i="3"/>
  <c r="E53" i="3" s="1"/>
  <c r="C217" i="3"/>
  <c r="D53" i="3" s="1"/>
  <c r="D176" i="3"/>
  <c r="C176" i="3"/>
  <c r="E242" i="3" l="1"/>
  <c r="E238" i="3"/>
  <c r="E231" i="3"/>
  <c r="E50" i="3" l="1"/>
  <c r="D50" i="3"/>
  <c r="D93" i="3"/>
  <c r="C93" i="3"/>
  <c r="E94" i="3"/>
  <c r="E51" i="3" l="1"/>
  <c r="D51" i="3"/>
  <c r="D116" i="3"/>
  <c r="C116" i="3"/>
  <c r="E116" i="3" s="1"/>
  <c r="E115" i="3"/>
  <c r="E49" i="3"/>
  <c r="D49" i="3"/>
  <c r="D72" i="3"/>
  <c r="C72" i="3"/>
  <c r="E63" i="3"/>
  <c r="E64" i="3"/>
  <c r="E65" i="3"/>
  <c r="E66" i="3"/>
  <c r="E67" i="3"/>
  <c r="E68" i="3"/>
  <c r="E69" i="3"/>
  <c r="E70" i="3"/>
  <c r="E71" i="3"/>
  <c r="E52" i="3"/>
  <c r="D52" i="3"/>
  <c r="E72" i="3" l="1"/>
  <c r="D153" i="3" l="1"/>
  <c r="C153" i="3"/>
  <c r="E217" i="3" l="1"/>
  <c r="E216" i="3"/>
  <c r="E215" i="3"/>
  <c r="E201" i="3"/>
  <c r="E214" i="3"/>
  <c r="E212" i="3"/>
  <c r="E210" i="3"/>
  <c r="E207" i="3"/>
  <c r="E209" i="3"/>
  <c r="E213" i="3"/>
  <c r="E208" i="3"/>
  <c r="E204" i="3"/>
  <c r="E205" i="3"/>
  <c r="E203" i="3"/>
  <c r="E199" i="3"/>
  <c r="E202" i="3"/>
  <c r="E211" i="3"/>
  <c r="E200" i="3"/>
  <c r="E198" i="3"/>
  <c r="E197" i="3"/>
  <c r="E196" i="3"/>
  <c r="E193" i="3"/>
  <c r="E195" i="3"/>
  <c r="E192" i="3"/>
  <c r="E194" i="3"/>
  <c r="E206" i="3"/>
  <c r="E188" i="3"/>
  <c r="E187" i="3"/>
  <c r="E189" i="3"/>
  <c r="E182" i="3"/>
  <c r="E191" i="3"/>
  <c r="E183" i="3"/>
  <c r="E185" i="3"/>
  <c r="E190" i="3"/>
  <c r="E184" i="3"/>
  <c r="E186" i="3"/>
  <c r="E181" i="3"/>
  <c r="E179" i="3"/>
  <c r="E180" i="3"/>
  <c r="E178" i="3"/>
  <c r="E177" i="3"/>
  <c r="E176" i="3"/>
  <c r="E175" i="3"/>
  <c r="E174" i="3"/>
  <c r="E173" i="3"/>
  <c r="E172" i="3"/>
  <c r="E171" i="3"/>
  <c r="E170" i="3"/>
  <c r="E169" i="3"/>
  <c r="E168" i="3"/>
  <c r="E167" i="3"/>
  <c r="E166" i="3"/>
  <c r="E165" i="3"/>
  <c r="E164" i="3"/>
  <c r="E163" i="3"/>
  <c r="E117" i="3"/>
  <c r="E114" i="3"/>
  <c r="E113" i="3"/>
  <c r="E112" i="3"/>
  <c r="E111" i="3"/>
  <c r="E110" i="3"/>
  <c r="E109" i="3"/>
  <c r="E108" i="3"/>
  <c r="E107" i="3"/>
  <c r="E106" i="3"/>
  <c r="E105" i="3"/>
  <c r="E104" i="3"/>
  <c r="E103" i="3"/>
  <c r="E102" i="3"/>
  <c r="E101" i="3"/>
  <c r="E154" i="3" l="1"/>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92" i="3"/>
  <c r="E93" i="3"/>
  <c r="E82" i="3"/>
  <c r="E83" i="3"/>
  <c r="E84" i="3"/>
  <c r="E85" i="3"/>
  <c r="E86" i="3"/>
  <c r="E87" i="3"/>
  <c r="E88" i="3"/>
  <c r="E89" i="3"/>
  <c r="E90" i="3"/>
  <c r="E91" i="3"/>
  <c r="E62" i="3"/>
  <c r="E73" i="3" l="1"/>
  <c r="E231" i="6" l="1"/>
  <c r="F231" i="6"/>
  <c r="G231" i="6"/>
  <c r="H231" i="6"/>
  <c r="I231" i="6"/>
  <c r="J231" i="6"/>
  <c r="D231" i="6"/>
  <c r="D116" i="5"/>
  <c r="D150" i="5"/>
  <c r="D151" i="5"/>
  <c r="D152" i="5"/>
  <c r="D153" i="5"/>
  <c r="D154" i="5"/>
  <c r="D155" i="5"/>
  <c r="D156" i="5"/>
  <c r="D157" i="5"/>
  <c r="D158" i="5"/>
  <c r="D159" i="5"/>
  <c r="D160" i="5"/>
  <c r="D161" i="5"/>
  <c r="D162" i="5"/>
  <c r="D163" i="5"/>
  <c r="D164" i="5"/>
  <c r="D165" i="5"/>
  <c r="D166" i="5"/>
  <c r="D149" i="5"/>
  <c r="E149" i="5" s="1"/>
  <c r="E150" i="5" s="1"/>
  <c r="E151" i="5" s="1"/>
  <c r="E152" i="5" s="1"/>
  <c r="E91" i="5"/>
  <c r="E36" i="3"/>
  <c r="E35" i="3"/>
  <c r="E34" i="3"/>
  <c r="E33" i="3"/>
  <c r="E32" i="3"/>
  <c r="E31" i="3"/>
  <c r="E30" i="3"/>
  <c r="E29" i="3"/>
  <c r="E28" i="3"/>
  <c r="E27" i="3"/>
  <c r="E26" i="3"/>
  <c r="E25" i="3"/>
  <c r="E24" i="3"/>
  <c r="H64" i="5"/>
  <c r="G64" i="5"/>
  <c r="E64" i="5"/>
  <c r="D64" i="5"/>
  <c r="C64" i="5"/>
  <c r="D55" i="3"/>
  <c r="F64" i="5"/>
  <c r="E141" i="5"/>
  <c r="G91" i="5"/>
  <c r="H91" i="5"/>
  <c r="I91" i="5"/>
  <c r="J91" i="5"/>
  <c r="K91" i="5"/>
  <c r="L91" i="5"/>
  <c r="F91" i="5"/>
  <c r="H63" i="5"/>
  <c r="G63" i="5"/>
  <c r="F63" i="5"/>
  <c r="E63" i="5"/>
  <c r="D63" i="5"/>
  <c r="C63" i="5"/>
  <c r="D51" i="5"/>
  <c r="E51" i="5"/>
  <c r="F51" i="5"/>
  <c r="G51" i="5"/>
  <c r="H51" i="5"/>
  <c r="H62" i="5"/>
  <c r="G62" i="5"/>
  <c r="F62" i="5"/>
  <c r="E62" i="5"/>
  <c r="D62" i="5"/>
  <c r="C62" i="5"/>
  <c r="H61" i="5"/>
  <c r="G61" i="5"/>
  <c r="F61" i="5"/>
  <c r="E61" i="5"/>
  <c r="D61" i="5"/>
  <c r="C61" i="5"/>
  <c r="H60" i="5"/>
  <c r="G60" i="5"/>
  <c r="F60" i="5"/>
  <c r="E60" i="5"/>
  <c r="D60" i="5"/>
  <c r="C60" i="5"/>
  <c r="H59" i="5"/>
  <c r="G59" i="5"/>
  <c r="F59" i="5"/>
  <c r="E59" i="5"/>
  <c r="D59" i="5"/>
  <c r="C59" i="5"/>
  <c r="H58" i="5"/>
  <c r="G58" i="5"/>
  <c r="F58" i="5"/>
  <c r="E58" i="5"/>
  <c r="D58" i="5"/>
  <c r="C58" i="5"/>
  <c r="H57" i="5"/>
  <c r="G57" i="5"/>
  <c r="F57" i="5"/>
  <c r="E57" i="5"/>
  <c r="D57" i="5"/>
  <c r="C57" i="5"/>
  <c r="H56" i="5"/>
  <c r="G56" i="5"/>
  <c r="F56" i="5"/>
  <c r="E56" i="5"/>
  <c r="D56" i="5"/>
  <c r="C56" i="5"/>
  <c r="H55" i="5"/>
  <c r="G55" i="5"/>
  <c r="F55" i="5"/>
  <c r="E55" i="5"/>
  <c r="D55" i="5"/>
  <c r="C55" i="5"/>
  <c r="H54" i="5"/>
  <c r="G54" i="5"/>
  <c r="F54" i="5"/>
  <c r="E54" i="5"/>
  <c r="D54" i="5"/>
  <c r="C54" i="5"/>
  <c r="H53" i="5"/>
  <c r="G53" i="5"/>
  <c r="F53" i="5"/>
  <c r="E53" i="5"/>
  <c r="D53" i="5"/>
  <c r="C53" i="5"/>
  <c r="H52" i="5"/>
  <c r="G52" i="5"/>
  <c r="F52" i="5"/>
  <c r="E52" i="5"/>
  <c r="D52" i="5"/>
  <c r="C52" i="5"/>
  <c r="C51" i="5"/>
  <c r="E55" i="3"/>
  <c r="F50" i="3" s="1"/>
  <c r="E37" i="3"/>
  <c r="E153" i="5" l="1"/>
  <c r="E154" i="5" s="1"/>
  <c r="E155" i="5" s="1"/>
  <c r="E156" i="5" s="1"/>
  <c r="E157" i="5" s="1"/>
  <c r="E158" i="5" s="1"/>
  <c r="E159" i="5" s="1"/>
  <c r="E160" i="5" s="1"/>
  <c r="E161" i="5" s="1"/>
  <c r="E162" i="5" s="1"/>
  <c r="E163" i="5" s="1"/>
  <c r="E164" i="5" s="1"/>
  <c r="E165" i="5" s="1"/>
  <c r="E166" i="5" s="1"/>
  <c r="K231" i="6"/>
  <c r="F49" i="3"/>
  <c r="F52" i="3"/>
  <c r="F51" i="3"/>
  <c r="F53" i="3"/>
  <c r="F54" i="3"/>
  <c r="F55" i="3"/>
</calcChain>
</file>

<file path=xl/sharedStrings.xml><?xml version="1.0" encoding="utf-8"?>
<sst xmlns="http://schemas.openxmlformats.org/spreadsheetml/2006/main" count="764" uniqueCount="283">
  <si>
    <t>(Euros/kg)</t>
  </si>
  <si>
    <t>2010</t>
  </si>
  <si>
    <t>% (Euros)</t>
  </si>
  <si>
    <t>(P) Provisional</t>
  </si>
  <si>
    <t>Año</t>
  </si>
  <si>
    <t>Toneladas</t>
  </si>
  <si>
    <t>Proceso productivo</t>
  </si>
  <si>
    <t>Euros</t>
  </si>
  <si>
    <t>Conservas</t>
  </si>
  <si>
    <t>Ahumados</t>
  </si>
  <si>
    <t>Congelado</t>
  </si>
  <si>
    <t>Semipreparados</t>
  </si>
  <si>
    <t>Preparados</t>
  </si>
  <si>
    <t>I Gama</t>
  </si>
  <si>
    <t>II Gama</t>
  </si>
  <si>
    <t>III Gama</t>
  </si>
  <si>
    <t>IV Gama</t>
  </si>
  <si>
    <t>V Gama</t>
  </si>
  <si>
    <t>Caballa</t>
  </si>
  <si>
    <t>Melva</t>
  </si>
  <si>
    <t>IGP Caballa de Andalucía</t>
  </si>
  <si>
    <t>Atún</t>
  </si>
  <si>
    <t>IGP Melva de Andalucía</t>
  </si>
  <si>
    <t>Sardina</t>
  </si>
  <si>
    <t>Cangrejo</t>
  </si>
  <si>
    <t>Huevas</t>
  </si>
  <si>
    <t>Boquerón</t>
  </si>
  <si>
    <t>Salmón</t>
  </si>
  <si>
    <t>Bonito</t>
  </si>
  <si>
    <t>Bacalao</t>
  </si>
  <si>
    <t>Sarda</t>
  </si>
  <si>
    <t>Otros</t>
  </si>
  <si>
    <t>Palometa</t>
  </si>
  <si>
    <t>Pez espada</t>
  </si>
  <si>
    <t>Trucha</t>
  </si>
  <si>
    <t>Marlín</t>
  </si>
  <si>
    <t>Anchoa</t>
  </si>
  <si>
    <t>Pulpo</t>
  </si>
  <si>
    <t>Caella</t>
  </si>
  <si>
    <t>Camarón</t>
  </si>
  <si>
    <t>Total productos congelados</t>
  </si>
  <si>
    <t xml:space="preserve">Total salazones </t>
  </si>
  <si>
    <t>Total conservas</t>
  </si>
  <si>
    <t>Tortillitas de camarones</t>
  </si>
  <si>
    <t>Total preparados</t>
  </si>
  <si>
    <t>Caviar y Sucedáneo de caviar</t>
  </si>
  <si>
    <t>Mojama de Atún</t>
  </si>
  <si>
    <t>Merluza</t>
  </si>
  <si>
    <t>Bacalao Dorado</t>
  </si>
  <si>
    <t>Salmonetes enharinados</t>
  </si>
  <si>
    <t>Bacalao enharinado</t>
  </si>
  <si>
    <t>Puntillitas enharinadas</t>
  </si>
  <si>
    <t>Acedias enharinadas</t>
  </si>
  <si>
    <t xml:space="preserve">Otros </t>
  </si>
  <si>
    <t>Pulpo cocido</t>
  </si>
  <si>
    <t>Otros productos en conserva</t>
  </si>
  <si>
    <t>Otros salazones de atún</t>
  </si>
  <si>
    <t>Choco</t>
  </si>
  <si>
    <t>Calamar</t>
  </si>
  <si>
    <t>Pez cuero</t>
  </si>
  <si>
    <t>Tortillitas de bacalao</t>
  </si>
  <si>
    <t>Caella o marrajo en adobo</t>
  </si>
  <si>
    <t>Salazones/Secado</t>
  </si>
  <si>
    <t>Gambas</t>
  </si>
  <si>
    <t>Tortillitas de gambas</t>
  </si>
  <si>
    <t>Esturión</t>
  </si>
  <si>
    <t>Total ahumados</t>
  </si>
  <si>
    <t>Anchoas</t>
  </si>
  <si>
    <t>Albóndigas choco</t>
  </si>
  <si>
    <t>Choco enharinado</t>
  </si>
  <si>
    <t>Croquetas de choco</t>
  </si>
  <si>
    <t>Pota, potón eharinado</t>
  </si>
  <si>
    <t>Boquerones en vinagre</t>
  </si>
  <si>
    <t>Proceso</t>
  </si>
  <si>
    <t>Producto</t>
  </si>
  <si>
    <t>Total productos elaborados</t>
  </si>
  <si>
    <t>Ahumado</t>
  </si>
  <si>
    <t>Salazón</t>
  </si>
  <si>
    <t>Preparado</t>
  </si>
  <si>
    <t>Congelados</t>
  </si>
  <si>
    <t>Especie</t>
  </si>
  <si>
    <t>Otras especies</t>
  </si>
  <si>
    <t>Voladores</t>
  </si>
  <si>
    <t>Langostino</t>
  </si>
  <si>
    <t>IGPs Mojama de Isla Cristina</t>
  </si>
  <si>
    <t>IGPs Mojama de Barbate</t>
  </si>
  <si>
    <t>Cefalópodos</t>
  </si>
  <si>
    <t>Mejillón</t>
  </si>
  <si>
    <t>Cigalas</t>
  </si>
  <si>
    <t>Potón</t>
  </si>
  <si>
    <t>Lenguado</t>
  </si>
  <si>
    <t>Corvina</t>
  </si>
  <si>
    <t>Calamar/Chipirón</t>
  </si>
  <si>
    <t>Caella en adobo</t>
  </si>
  <si>
    <t>Merluza enharinada</t>
  </si>
  <si>
    <t>Pavías de merluza</t>
  </si>
  <si>
    <t>Pavías de bacalao</t>
  </si>
  <si>
    <t>Croquetas de gambas</t>
  </si>
  <si>
    <t>Gambas enharinadas</t>
  </si>
  <si>
    <t>Croquetas de atún</t>
  </si>
  <si>
    <t>Atún en adobo</t>
  </si>
  <si>
    <t>Gallo enharinado</t>
  </si>
  <si>
    <t>Total Precocinados</t>
  </si>
  <si>
    <t xml:space="preserve">Pulpo </t>
  </si>
  <si>
    <t>Langostinos</t>
  </si>
  <si>
    <t>Camarones</t>
  </si>
  <si>
    <t>Otros mariscos cocidos</t>
  </si>
  <si>
    <t>Productos a base de algas</t>
  </si>
  <si>
    <t>Carpaccios, Embutidos y Roast fish</t>
  </si>
  <si>
    <t>Otros platos preparados</t>
  </si>
  <si>
    <t>Otros de uso no humano</t>
  </si>
  <si>
    <t>Total Cocedero</t>
  </si>
  <si>
    <t>Total Platos preparados</t>
  </si>
  <si>
    <t>Otros salazones</t>
  </si>
  <si>
    <t>Otros productos congelados</t>
  </si>
  <si>
    <t>Otros precocinados</t>
  </si>
  <si>
    <t>Salazones</t>
  </si>
  <si>
    <t>Nº Empresas que desarrollan el proceso</t>
  </si>
  <si>
    <t>Industria  transformación pesquera (CNAE 102)</t>
  </si>
  <si>
    <t>Mojama de atún</t>
  </si>
  <si>
    <t>Resto</t>
  </si>
  <si>
    <t>Resto de elaborados</t>
  </si>
  <si>
    <t>% €</t>
  </si>
  <si>
    <t xml:space="preserve">%%€ </t>
  </si>
  <si>
    <t>Nº Empresas</t>
  </si>
  <si>
    <t>TOTAL</t>
  </si>
  <si>
    <t>PROCESO PRODUCTIVO</t>
  </si>
  <si>
    <t>AHUMADOS</t>
  </si>
  <si>
    <t>SALAZÓN O SECADO</t>
  </si>
  <si>
    <t>CONSERVAS</t>
  </si>
  <si>
    <t>CONGELADOS</t>
  </si>
  <si>
    <t>SEMIPREPARADOS</t>
  </si>
  <si>
    <t>PREPARADOS</t>
  </si>
  <si>
    <t xml:space="preserve"> </t>
  </si>
  <si>
    <t>Preparados de atún</t>
  </si>
  <si>
    <t>Pota</t>
  </si>
  <si>
    <t>Rosada</t>
  </si>
  <si>
    <t>Vieria</t>
  </si>
  <si>
    <t>Total Fileteados/Fresqueados/Descongelados</t>
  </si>
  <si>
    <t>Buñuelos de bacalao</t>
  </si>
  <si>
    <t>Calamar enharinado</t>
  </si>
  <si>
    <t>Hamburguesa de choco</t>
  </si>
  <si>
    <t>Hamburguesas de pescado</t>
  </si>
  <si>
    <t>Gambón</t>
  </si>
  <si>
    <t>Caella/Tintorera</t>
  </si>
  <si>
    <t>Bogavante</t>
  </si>
  <si>
    <t>Lubina</t>
  </si>
  <si>
    <t>Almejas</t>
  </si>
  <si>
    <t>Dorada</t>
  </si>
  <si>
    <t>Gamba</t>
  </si>
  <si>
    <t>Cádiz</t>
  </si>
  <si>
    <t>Granada</t>
  </si>
  <si>
    <t>Huelva</t>
  </si>
  <si>
    <t>Málaga</t>
  </si>
  <si>
    <t>Sevilla</t>
  </si>
  <si>
    <t>ANDALUCÍA</t>
  </si>
  <si>
    <t>Provincia</t>
  </si>
  <si>
    <t>Andalucía</t>
  </si>
  <si>
    <t>Calamar y chipirón rellenos</t>
  </si>
  <si>
    <t>Buñuelos de camarones</t>
  </si>
  <si>
    <t>CÁDIZ</t>
  </si>
  <si>
    <t>GRANADA</t>
  </si>
  <si>
    <t>HUELVA</t>
  </si>
  <si>
    <t>MÁLAGA</t>
  </si>
  <si>
    <t>SEVILLA</t>
  </si>
  <si>
    <t>Caballa (Incluida IGP)</t>
  </si>
  <si>
    <t>Melva (Incluida IGP)</t>
  </si>
  <si>
    <t>Cangrejos</t>
  </si>
  <si>
    <t>TOTAL AHUMADOS</t>
  </si>
  <si>
    <t>TOTAL SALAZONES</t>
  </si>
  <si>
    <t>TOTAL CONSERVAS</t>
  </si>
  <si>
    <t>TOTAL PRODUCTOS CONGELADOS</t>
  </si>
  <si>
    <t>TOTAL SEMIPREPARADOS</t>
  </si>
  <si>
    <t>TOTAL PREPARADOS</t>
  </si>
  <si>
    <t>Año 2023</t>
  </si>
  <si>
    <t xml:space="preserve">      Tabla 23. Producción de SEMIPREPARADOS pesqueros elaborados en Andalucía. Año 2023</t>
  </si>
  <si>
    <t>Transformación</t>
  </si>
  <si>
    <t>Almería y Jaén</t>
  </si>
  <si>
    <t>Córdoba</t>
  </si>
  <si>
    <t>ALMERÍA Y JAÉN</t>
  </si>
  <si>
    <t>CÓRDOBA</t>
  </si>
  <si>
    <t>Fileteados de sardina en aceite o vinagre</t>
  </si>
  <si>
    <t>SALAZONES</t>
  </si>
  <si>
    <t>Atunes</t>
  </si>
  <si>
    <t>Total productos</t>
  </si>
  <si>
    <t>Navajas</t>
  </si>
  <si>
    <t>Potón/Pota</t>
  </si>
  <si>
    <t>Langostinos rebozados</t>
  </si>
  <si>
    <t>Croquetas de bacalao</t>
  </si>
  <si>
    <t>Caella enharinada</t>
  </si>
  <si>
    <t>Pez plata enharinado</t>
  </si>
  <si>
    <t xml:space="preserve">Buñuelo de Marisco </t>
  </si>
  <si>
    <t>Huevas enharinadas</t>
  </si>
  <si>
    <t>Precio</t>
  </si>
  <si>
    <t>Sardinas</t>
  </si>
  <si>
    <t>Cocido</t>
  </si>
  <si>
    <t>IGP Mojama de Barbate</t>
  </si>
  <si>
    <t>Nº Empresas que concentran &gt;70% €</t>
  </si>
  <si>
    <t xml:space="preserve">      Tabla 1. Evolución de la producción comercializada por la industria de transformación pesquera andaluza. Serie 2010-2024</t>
  </si>
  <si>
    <t>2024 (P)</t>
  </si>
  <si>
    <t xml:space="preserve">       Tabla 2. Producción por tipo de proceso productivo. Años 2024-2023</t>
  </si>
  <si>
    <t>Año 2024</t>
  </si>
  <si>
    <t xml:space="preserve">        Tabla 3. Producción AHUMADOS elaborados en Andalucía. Año 2024</t>
  </si>
  <si>
    <t xml:space="preserve">       Tabla 4. Producción de SALAZONES elaborados en Andalucía. Año 2024</t>
  </si>
  <si>
    <t xml:space="preserve">        Tabla 5. Producción de CONSERVAS elaboradas en Andalucía.  Año 2024</t>
  </si>
  <si>
    <t xml:space="preserve">      Tabla 6. Producción de CONGELADOS elaborados en Andalucía. Año 2024</t>
  </si>
  <si>
    <t xml:space="preserve">      Tabla 7. Producción de SEMIPREPARADOS pesqueros elaborados en Andalucía. Año 2024</t>
  </si>
  <si>
    <t xml:space="preserve">     Tabla 8. Producción de PREPARADOS pesqueros elaborados en Andalucía. Año 2024</t>
  </si>
  <si>
    <t xml:space="preserve">     Tabla 9. Concentración del valor económico de la producción de transformados pesqueros en Andalucía. Año 2024</t>
  </si>
  <si>
    <t>Fuente: Encuesta de producción de la industria de transformación pesquera andaluza 2024. Consejería de Agricultura, Pesca, Agua y Desarrollo Rural</t>
  </si>
  <si>
    <t>Carabineros/Alistados/Brillantes</t>
  </si>
  <si>
    <t>Boquerón enharinado</t>
  </si>
  <si>
    <t>Ortiguillas enharinadas</t>
  </si>
  <si>
    <t>Albondigas de gambas</t>
  </si>
  <si>
    <t>Croquetas de bogavante</t>
  </si>
  <si>
    <t>Gulas</t>
  </si>
  <si>
    <t>Alistados/Carabineros</t>
  </si>
  <si>
    <t>Preparados de cangrejo de río</t>
  </si>
  <si>
    <t xml:space="preserve">      Tabla 10. Evolución de la producción  según proceso productivo de la industria de transformación pesquera andaluza (Toneladas). Serie 2010-2024</t>
  </si>
  <si>
    <t xml:space="preserve">      Tabla 11. Evolución de la producción  según proceso productivo de la industria de transformación pesquera andaluza (Euros). Serie 2010-2024</t>
  </si>
  <si>
    <t xml:space="preserve">      Tabla 12. Evolución de los precios de la producción  según proceso productivo de la industria de transformación pesquera andaluza (€/Kg). Serie 2010-2024</t>
  </si>
  <si>
    <t xml:space="preserve">      Tabla 14. Evolución de la producción de las principales especies elaboradas por la industria de transformación pesquera andaluza  (Toneladas). Serie 2024-2016</t>
  </si>
  <si>
    <t xml:space="preserve">      Tabla 13. Evolución de los principales productos elaborados por la industria de transformación pesquera andaluza (Euros). Serie 2024-2016</t>
  </si>
  <si>
    <t xml:space="preserve">      Tabla 15. Evolución de la producción de las principales especies elaboradas por la industria de transformación pesquera andaluza  (Euros). Serie 2024-2016</t>
  </si>
  <si>
    <t xml:space="preserve">      Tabla 16. Grado de concentración de la producción según especies. Año 2024</t>
  </si>
  <si>
    <t xml:space="preserve">      Tabla 17. Distribución provincial de la producción según proceso productivo de la industria de transformación pesquera andaluza (Toneladas). Año 2024</t>
  </si>
  <si>
    <t xml:space="preserve">      Tabla 18. Distribución provincial de la producción provincial según proceso productivo de la industria de transformación pesquera andaluza (Euros). Año 2024</t>
  </si>
  <si>
    <t xml:space="preserve">        Tabla 19. Producción AHUMADOS elaborados en Andalucía. Año 2024</t>
  </si>
  <si>
    <t xml:space="preserve">       Tabla 20. Producción de SALAZONES y SECADO  elaborados en Andalucía. Año 2024</t>
  </si>
  <si>
    <t>Sardina salada</t>
  </si>
  <si>
    <t>Sardina seca</t>
  </si>
  <si>
    <t>IGP Mojama de Isla Cristina</t>
  </si>
  <si>
    <t xml:space="preserve">        Tabla 21. Producción de CONSERVAS elaboradas en Andalucía.  Año 2024</t>
  </si>
  <si>
    <t>Gula</t>
  </si>
  <si>
    <t>Otras conservas</t>
  </si>
  <si>
    <t xml:space="preserve">      Tabla 22. Producción de CONGELADOS elaborados en Andalucía. Año 2024</t>
  </si>
  <si>
    <t>Vieira</t>
  </si>
  <si>
    <t>Cañailla</t>
  </si>
  <si>
    <t>Sama</t>
  </si>
  <si>
    <t>Brillante</t>
  </si>
  <si>
    <t>Calamares</t>
  </si>
  <si>
    <t>Carabinero/Alistados</t>
  </si>
  <si>
    <t>Marrajo</t>
  </si>
  <si>
    <t>Acedías</t>
  </si>
  <si>
    <t xml:space="preserve">     Tabla 24. Producción de PREPARADOS pesqueros elaborados en Andalucía. Año 2024</t>
  </si>
  <si>
    <t xml:space="preserve">      Tabla 25. Distribución provincial de la producción de los principales productos elaborados por la industria de transformación pesquera andaluza (Euros). Año 2024</t>
  </si>
  <si>
    <t>Fileteados/Fresqueados/Descongelados</t>
  </si>
  <si>
    <t>Cocedero</t>
  </si>
  <si>
    <t xml:space="preserve">      Tabla 26. Distribución provincial de la producción de las principales especies elaboradas por la industria de transformación pesquera andaluza  (Euros). Año 2024</t>
  </si>
  <si>
    <t xml:space="preserve">        Origen de las especies de aprovisionamiento: Industria de  transformación pesquera andaluza. Año 2024</t>
  </si>
  <si>
    <t xml:space="preserve">          Destino de los productos elaborados por la industria de transformación pesquera andaluza. Año 2024</t>
  </si>
  <si>
    <t>Tablas de Producción por proceso. Año 2024</t>
  </si>
  <si>
    <t>Tabla 1. Evolución de la producción comercializada por la industria de transformación pesquera andaluza. Serie 2010-2024</t>
  </si>
  <si>
    <t>Tabla 2. Producción por tipo de proceso productivo. Años 2024-2023</t>
  </si>
  <si>
    <t>Tabla 3. Producción AHUMADOS elaborados en Andalucía. Año 2024</t>
  </si>
  <si>
    <t>Tabla 4. Producción de SALAZONES y SECADO  elaborados en Andalucía. Año 2024</t>
  </si>
  <si>
    <t>Tabla 5. Producción de CONSERVAS elaboradas en Andalucía.  Año 2024</t>
  </si>
  <si>
    <t>Tabla 6. Producción de CONGELADOS elaborados en Andalucía. Año 2024</t>
  </si>
  <si>
    <t>Tabla 7. Producción de SEMIPREPARADOS pesqueros elaborados en Andalucía. Año 2024</t>
  </si>
  <si>
    <t>Tabla 8. Producción de PREPARADOS pesqueros elaborados en Andalucía. Año 2024</t>
  </si>
  <si>
    <t>Tabla 9. Concentración del valor económico de la producción de transformados pesqueros en Andalucía. Año 2024</t>
  </si>
  <si>
    <t>Tablas de Evolución de la producción. Serie 2010-2024</t>
  </si>
  <si>
    <t>Tabla 10. Evolución de la producción  según proceso productivo de la industria de transformación pesquera andaluza (Toneladas). Serie 2010-2024</t>
  </si>
  <si>
    <t>Tabla 11. Evolución de la producción  según proceso productivo de la industria de transformación pesquera andaluza (Euros). Serie 2010-2024</t>
  </si>
  <si>
    <t>Tabla 12. Evolución de los precios de la producción  según proceso productivo de la industria de transformación pesquera andaluza (€/Kg). Serie 2010-2024</t>
  </si>
  <si>
    <t>Tabla 13. Evolución de los principales productos elaborados por la industria de transformación pesquera andaluza (Euros). Serie 2016-2024</t>
  </si>
  <si>
    <t>Tabla 14. Evolución de la producción de las principales especies elaboradas por la industria de transformación pesquera andaluza  (Toneladas). Serie 2024-2016</t>
  </si>
  <si>
    <t>Tabla 15. Evolución de la producción de las principales especies elaboradas por la industria de transformación pesquera andaluza  (Euros). Serie 2024-2016</t>
  </si>
  <si>
    <t>Tabla 16. Grado de concentración de la producción según especies. Año 2024</t>
  </si>
  <si>
    <t>Tablas de producción por provincias. Año 2024</t>
  </si>
  <si>
    <t>Tabla 17. Distribución provincial de la producción según proceso productivo de la industria de transformación pesquera andaluza (Toneladas). Año 2024</t>
  </si>
  <si>
    <t>Tabla 18. Distribución provincial de la producción provincial según proceso productivo de la industria de transformación pesquera andaluza (Euros). Año 2024</t>
  </si>
  <si>
    <t>Tabla 19. Producción AHUMADOS elaborados en Andalucía. Año 2024</t>
  </si>
  <si>
    <t>Tabla 20. Producción de SALAZONES y SECADO  elaborados en Andalucía. Año 2024</t>
  </si>
  <si>
    <t>Tabla 21. Producción de CONSERVAS elaboradas en Andalucía.  Año 2024</t>
  </si>
  <si>
    <t>Tabla 22. Producción de CONGELADOS elaborados en Andalucía. Año 2024</t>
  </si>
  <si>
    <t>Tabla 23. Producción de SEMIPREPARADOS pesqueros elaborados en Andalucía. Año 2024</t>
  </si>
  <si>
    <t>Tabla 24. Producción de PREPARADOS pesqueros elaborados en Andalucía. Año 2024</t>
  </si>
  <si>
    <t>Tabla 25. Distribución provincial de la producción de los principales productos elaborados por la industria de transformación pesquera andaluza (Euros). Año  2024</t>
  </si>
  <si>
    <t>Tabla 26. Distribución provincial de la producción de las principales especies elaboradas por la industria de transformación pesquera andaluza  (Euros). Año 2024</t>
  </si>
  <si>
    <t>Gráficos Origen y Destino. Año 2024</t>
  </si>
  <si>
    <t>Origen de las especies de aprovisionamiento: Industria de  transformación pesquera andaluza. Año 2024</t>
  </si>
  <si>
    <t>Destino de los productos elaborados por la industria de transformación pesquera andaluza.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</si>
</sst>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a_-;\-* #,##0\ _p_t_a_-;_-* &quot;-&quot;\ _p_t_a_-;_-@_-"/>
    <numFmt numFmtId="165" formatCode="_-* #,##0.00\ _p_t_a_-;\-* #,##0.00\ _p_t_a_-;_-* &quot;-&quot;??\ _p_t_a_-;_-@_-"/>
    <numFmt numFmtId="166" formatCode="#,##0.0"/>
    <numFmt numFmtId="167" formatCode="0.0%"/>
    <numFmt numFmtId="168" formatCode="_-* #,##0\ _p_t_a_-;\-* #,##0\ _p_t_a_-;_-* &quot;-&quot;??\ _p_t_a_-;_-@_-"/>
    <numFmt numFmtId="169" formatCode="#,##0.000"/>
  </numFmts>
  <fonts count="21" x14ac:knownFonts="1">
    <font>
      <sz val="10"/>
      <name val="Arial"/>
    </font>
    <font>
      <sz val="10"/>
      <name val="Arial"/>
      <family val="2"/>
    </font>
    <font>
      <sz val="12"/>
      <name val="Source Sans Pro"/>
      <family val="2"/>
    </font>
    <font>
      <sz val="10"/>
      <name val="Source Sans Pro"/>
      <family val="2"/>
    </font>
    <font>
      <b/>
      <sz val="18"/>
      <color indexed="9"/>
      <name val="Source Sans Pro"/>
      <family val="2"/>
    </font>
    <font>
      <b/>
      <sz val="12"/>
      <name val="Source Sans Pro"/>
      <family val="2"/>
    </font>
    <font>
      <b/>
      <sz val="12"/>
      <color indexed="54"/>
      <name val="Source Sans Pro"/>
      <family val="2"/>
    </font>
    <font>
      <sz val="9"/>
      <name val="Source Sans Pro"/>
      <family val="2"/>
    </font>
    <font>
      <b/>
      <sz val="8"/>
      <name val="Source Sans Pro"/>
      <family val="2"/>
    </font>
    <font>
      <sz val="8"/>
      <name val="Source Sans Pro"/>
      <family val="2"/>
    </font>
    <font>
      <b/>
      <sz val="12"/>
      <color indexed="10"/>
      <name val="Source Sans Pro"/>
      <family val="2"/>
    </font>
    <font>
      <b/>
      <sz val="10"/>
      <name val="Source Sans Pro"/>
      <family val="2"/>
    </font>
    <font>
      <sz val="11"/>
      <name val="Source Sans Pro"/>
      <family val="2"/>
    </font>
    <font>
      <b/>
      <sz val="12"/>
      <color theme="3" tint="0.39997558519241921"/>
      <name val="Source Sans Pro"/>
      <family val="2"/>
    </font>
    <font>
      <b/>
      <sz val="12"/>
      <color theme="0"/>
      <name val="Source Sans Pro"/>
      <family val="2"/>
    </font>
    <font>
      <b/>
      <sz val="10"/>
      <color theme="3" tint="0.39997558519241921"/>
      <name val="Source Sans Pro"/>
      <family val="2"/>
    </font>
    <font>
      <sz val="12"/>
      <color theme="3" tint="0.39997558519241921"/>
      <name val="Source Sans Pro"/>
      <family val="2"/>
    </font>
    <font>
      <sz val="12"/>
      <color theme="0" tint="-0.499984740745262"/>
      <name val="Source Sans Pro"/>
      <family val="2"/>
    </font>
    <font>
      <sz val="10"/>
      <color theme="0" tint="-0.499984740745262"/>
      <name val="Source Sans Pro"/>
      <family val="2"/>
    </font>
    <font>
      <sz val="12"/>
      <color rgb="FFFF0000"/>
      <name val="Source Sans Pro"/>
      <family val="2"/>
    </font>
    <font>
      <b/>
      <sz val="11"/>
      <color theme="3" tint="0.39997558519241921"/>
      <name val="Source Sans Pro"/>
      <family val="2"/>
    </font>
  </fonts>
  <fills count="14">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theme="0"/>
        <bgColor indexed="26"/>
      </patternFill>
    </fill>
    <fill>
      <patternFill patternType="solid">
        <fgColor theme="3" tint="0.39997558519241921"/>
        <bgColor indexed="26"/>
      </patternFill>
    </fill>
    <fill>
      <patternFill patternType="solid">
        <fgColor theme="0"/>
        <bgColor indexed="64"/>
      </patternFill>
    </fill>
    <fill>
      <patternFill patternType="solid">
        <fgColor theme="0"/>
        <bgColor indexed="23"/>
      </patternFill>
    </fill>
    <fill>
      <patternFill patternType="solid">
        <fgColor theme="4" tint="0.59999389629810485"/>
        <bgColor indexed="26"/>
      </patternFill>
    </fill>
    <fill>
      <patternFill patternType="solid">
        <fgColor theme="3" tint="0.39997558519241921"/>
        <bgColor indexed="31"/>
      </patternFill>
    </fill>
    <fill>
      <patternFill patternType="solid">
        <fgColor theme="8" tint="0.79998168889431442"/>
        <bgColor indexed="26"/>
      </patternFill>
    </fill>
    <fill>
      <patternFill patternType="solid">
        <fgColor theme="3" tint="0.59999389629810485"/>
        <bgColor indexed="26"/>
      </patternFill>
    </fill>
    <fill>
      <patternFill patternType="solid">
        <fgColor rgb="FFFFFFFF"/>
        <bgColor indexed="64"/>
      </patternFill>
    </fill>
    <fill>
      <patternFill patternType="solid">
        <fgColor theme="0" tint="-4.9989318521683403E-2"/>
        <bgColor indexed="26"/>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31"/>
      </top>
      <bottom/>
      <diagonal/>
    </border>
    <border>
      <left style="thin">
        <color indexed="31"/>
      </left>
      <right style="thin">
        <color indexed="31"/>
      </right>
      <top/>
      <bottom/>
      <diagonal/>
    </border>
    <border>
      <left style="thin">
        <color indexed="31"/>
      </left>
      <right style="thin">
        <color indexed="31"/>
      </right>
      <top/>
      <bottom style="thin">
        <color indexed="31"/>
      </bottom>
      <diagonal/>
    </border>
    <border>
      <left style="thin">
        <color indexed="31"/>
      </left>
      <right/>
      <top style="thin">
        <color indexed="31"/>
      </top>
      <bottom style="thin">
        <color indexed="31"/>
      </bottom>
      <diagonal/>
    </border>
    <border>
      <left/>
      <right style="thin">
        <color indexed="31"/>
      </right>
      <top style="thin">
        <color indexed="31"/>
      </top>
      <bottom/>
      <diagonal/>
    </border>
    <border>
      <left/>
      <right style="thin">
        <color indexed="31"/>
      </right>
      <top/>
      <bottom/>
      <diagonal/>
    </border>
    <border>
      <left/>
      <right style="thin">
        <color indexed="31"/>
      </right>
      <top/>
      <bottom style="thin">
        <color indexed="31"/>
      </bottom>
      <diagonal/>
    </border>
    <border>
      <left style="thin">
        <color indexed="31"/>
      </left>
      <right style="medium">
        <color indexed="31"/>
      </right>
      <top/>
      <bottom style="thin">
        <color indexed="31"/>
      </bottom>
      <diagonal/>
    </border>
    <border>
      <left/>
      <right/>
      <top/>
      <bottom style="thin">
        <color indexed="31"/>
      </bottom>
      <diagonal/>
    </border>
    <border>
      <left/>
      <right style="thin">
        <color indexed="31"/>
      </right>
      <top style="thin">
        <color indexed="31"/>
      </top>
      <bottom style="thin">
        <color indexed="31"/>
      </bottom>
      <diagonal/>
    </border>
    <border>
      <left/>
      <right/>
      <top style="thin">
        <color indexed="31"/>
      </top>
      <bottom style="thin">
        <color indexed="31"/>
      </bottom>
      <diagonal/>
    </border>
    <border>
      <left style="thin">
        <color indexed="31"/>
      </left>
      <right/>
      <top/>
      <bottom style="thin">
        <color indexed="31"/>
      </bottom>
      <diagonal/>
    </border>
    <border>
      <left style="medium">
        <color rgb="FFCCCCFF"/>
      </left>
      <right style="medium">
        <color rgb="FFCCCCFF"/>
      </right>
      <top/>
      <bottom/>
      <diagonal/>
    </border>
    <border>
      <left style="medium">
        <color rgb="FFCCCCFF"/>
      </left>
      <right/>
      <top/>
      <bottom/>
      <diagonal/>
    </border>
    <border>
      <left style="thin">
        <color rgb="FFCCCCFF"/>
      </left>
      <right style="thin">
        <color rgb="FFCCCCFF"/>
      </right>
      <top/>
      <bottom/>
      <diagonal/>
    </border>
    <border>
      <left/>
      <right style="thin">
        <color rgb="FFCCCCFF"/>
      </right>
      <top/>
      <bottom/>
      <diagonal/>
    </border>
    <border>
      <left style="medium">
        <color rgb="FFCCCCFF"/>
      </left>
      <right style="medium">
        <color indexed="31"/>
      </right>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00">
    <xf numFmtId="0" fontId="0" fillId="0" borderId="0" xfId="0"/>
    <xf numFmtId="0" fontId="2" fillId="4" borderId="0" xfId="0" applyFont="1" applyFill="1"/>
    <xf numFmtId="0" fontId="2" fillId="5" borderId="0" xfId="0" applyFont="1" applyFill="1"/>
    <xf numFmtId="4" fontId="2" fillId="5" borderId="0" xfId="0" applyNumberFormat="1" applyFont="1" applyFill="1"/>
    <xf numFmtId="0" fontId="3" fillId="6" borderId="0" xfId="0" applyFont="1" applyFill="1"/>
    <xf numFmtId="0" fontId="4" fillId="7" borderId="0" xfId="0" applyFont="1" applyFill="1" applyAlignment="1">
      <alignment wrapText="1"/>
    </xf>
    <xf numFmtId="0" fontId="5" fillId="2" borderId="0" xfId="0" applyFont="1" applyFill="1"/>
    <xf numFmtId="0" fontId="13" fillId="8" borderId="0" xfId="0" applyFont="1" applyFill="1"/>
    <xf numFmtId="4" fontId="2" fillId="8" borderId="0" xfId="0" applyNumberFormat="1" applyFont="1" applyFill="1"/>
    <xf numFmtId="0" fontId="2" fillId="8" borderId="0" xfId="0" applyFont="1" applyFill="1"/>
    <xf numFmtId="0" fontId="6" fillId="6" borderId="0" xfId="0" applyFont="1" applyFill="1" applyAlignment="1">
      <alignment horizontal="left"/>
    </xf>
    <xf numFmtId="0" fontId="2" fillId="3" borderId="0" xfId="0" applyFont="1" applyFill="1"/>
    <xf numFmtId="0" fontId="14" fillId="9" borderId="1" xfId="0" applyFont="1" applyFill="1" applyBorder="1" applyAlignment="1">
      <alignment horizontal="center" vertical="center"/>
    </xf>
    <xf numFmtId="4" fontId="14" fillId="9" borderId="2" xfId="0" applyNumberFormat="1" applyFont="1" applyFill="1" applyBorder="1" applyAlignment="1">
      <alignment horizontal="center" vertical="center"/>
    </xf>
    <xf numFmtId="0" fontId="14" fillId="9" borderId="2" xfId="0" applyFont="1" applyFill="1" applyBorder="1" applyAlignment="1">
      <alignment horizontal="center" vertical="center"/>
    </xf>
    <xf numFmtId="0" fontId="5" fillId="3" borderId="0" xfId="0" applyFont="1" applyFill="1"/>
    <xf numFmtId="0" fontId="2" fillId="2" borderId="3" xfId="0" applyFont="1" applyFill="1" applyBorder="1" applyAlignment="1">
      <alignment horizontal="left"/>
    </xf>
    <xf numFmtId="3" fontId="2" fillId="2" borderId="3" xfId="0" applyNumberFormat="1" applyFont="1" applyFill="1" applyBorder="1"/>
    <xf numFmtId="4" fontId="2" fillId="2" borderId="3" xfId="0" applyNumberFormat="1" applyFont="1" applyFill="1" applyBorder="1"/>
    <xf numFmtId="167" fontId="2" fillId="3" borderId="0" xfId="3" applyNumberFormat="1" applyFont="1" applyFill="1"/>
    <xf numFmtId="167" fontId="5" fillId="3" borderId="0" xfId="3" applyNumberFormat="1" applyFont="1" applyFill="1" applyBorder="1" applyAlignment="1">
      <alignment horizontal="right"/>
    </xf>
    <xf numFmtId="0" fontId="5" fillId="10" borderId="4" xfId="0" applyFont="1" applyFill="1" applyBorder="1" applyAlignment="1">
      <alignment horizontal="left"/>
    </xf>
    <xf numFmtId="3" fontId="5" fillId="10" borderId="4" xfId="0" applyNumberFormat="1" applyFont="1" applyFill="1" applyBorder="1"/>
    <xf numFmtId="4" fontId="5" fillId="10" borderId="4" xfId="0" applyNumberFormat="1" applyFont="1" applyFill="1" applyBorder="1"/>
    <xf numFmtId="0" fontId="7" fillId="2" borderId="0" xfId="0" applyFont="1" applyFill="1" applyAlignment="1">
      <alignment horizontal="left"/>
    </xf>
    <xf numFmtId="167" fontId="2" fillId="2" borderId="0" xfId="3" applyNumberFormat="1" applyFont="1" applyFill="1" applyBorder="1"/>
    <xf numFmtId="0" fontId="13" fillId="11" borderId="0" xfId="0" applyFont="1" applyFill="1"/>
    <xf numFmtId="4" fontId="2" fillId="11" borderId="0" xfId="0" applyNumberFormat="1" applyFont="1" applyFill="1"/>
    <xf numFmtId="0" fontId="2" fillId="11" borderId="0" xfId="0" applyFont="1" applyFill="1"/>
    <xf numFmtId="0" fontId="13" fillId="4" borderId="0" xfId="0" applyFont="1" applyFill="1"/>
    <xf numFmtId="4" fontId="2" fillId="4" borderId="0" xfId="0" applyNumberFormat="1" applyFont="1" applyFill="1"/>
    <xf numFmtId="167" fontId="2" fillId="2" borderId="3" xfId="3" applyNumberFormat="1"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left"/>
    </xf>
    <xf numFmtId="3" fontId="2" fillId="2" borderId="2" xfId="0" applyNumberFormat="1" applyFont="1" applyFill="1" applyBorder="1"/>
    <xf numFmtId="4" fontId="2" fillId="2" borderId="2" xfId="0" applyNumberFormat="1" applyFont="1" applyFill="1" applyBorder="1"/>
    <xf numFmtId="167" fontId="2" fillId="2" borderId="2" xfId="3" applyNumberFormat="1"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left"/>
    </xf>
    <xf numFmtId="3" fontId="2" fillId="2" borderId="1" xfId="0" applyNumberFormat="1" applyFont="1" applyFill="1" applyBorder="1"/>
    <xf numFmtId="4" fontId="2" fillId="2" borderId="1" xfId="0" applyNumberFormat="1" applyFont="1" applyFill="1" applyBorder="1"/>
    <xf numFmtId="167" fontId="2" fillId="2" borderId="1" xfId="3" applyNumberFormat="1" applyFont="1" applyFill="1" applyBorder="1" applyAlignment="1">
      <alignment horizontal="center"/>
    </xf>
    <xf numFmtId="9" fontId="5" fillId="10" borderId="4" xfId="3" applyFont="1" applyFill="1" applyBorder="1" applyAlignment="1">
      <alignment horizontal="center"/>
    </xf>
    <xf numFmtId="1" fontId="2" fillId="3" borderId="0" xfId="0" applyNumberFormat="1" applyFont="1" applyFill="1" applyAlignment="1">
      <alignment horizontal="left"/>
    </xf>
    <xf numFmtId="4" fontId="2" fillId="3" borderId="0" xfId="0" applyNumberFormat="1" applyFont="1" applyFill="1"/>
    <xf numFmtId="3" fontId="2" fillId="3" borderId="0" xfId="0" applyNumberFormat="1" applyFont="1" applyFill="1"/>
    <xf numFmtId="0" fontId="8" fillId="2" borderId="0" xfId="0" applyFont="1" applyFill="1"/>
    <xf numFmtId="3" fontId="9" fillId="3" borderId="0" xfId="0" applyNumberFormat="1" applyFont="1" applyFill="1" applyAlignment="1">
      <alignment horizontal="left"/>
    </xf>
    <xf numFmtId="0" fontId="9" fillId="3" borderId="0" xfId="0" applyFont="1" applyFill="1"/>
    <xf numFmtId="2" fontId="2" fillId="2" borderId="3" xfId="0" applyNumberFormat="1" applyFont="1" applyFill="1" applyBorder="1" applyAlignment="1">
      <alignment horizontal="center"/>
    </xf>
    <xf numFmtId="4" fontId="5" fillId="10" borderId="4" xfId="0" applyNumberFormat="1" applyFont="1" applyFill="1" applyBorder="1" applyAlignment="1">
      <alignment horizontal="center"/>
    </xf>
    <xf numFmtId="0" fontId="2" fillId="6" borderId="0" xfId="0" applyFont="1" applyFill="1"/>
    <xf numFmtId="0" fontId="13" fillId="6" borderId="0" xfId="0" applyFont="1" applyFill="1"/>
    <xf numFmtId="4" fontId="2" fillId="6" borderId="0" xfId="0" applyNumberFormat="1" applyFont="1" applyFill="1"/>
    <xf numFmtId="3" fontId="2" fillId="3" borderId="3" xfId="2" applyNumberFormat="1" applyFont="1" applyFill="1" applyBorder="1" applyAlignment="1"/>
    <xf numFmtId="4" fontId="2" fillId="3" borderId="3" xfId="2" applyNumberFormat="1" applyFont="1" applyFill="1" applyBorder="1" applyAlignment="1"/>
    <xf numFmtId="4" fontId="2" fillId="0" borderId="3" xfId="2" applyNumberFormat="1" applyFont="1" applyFill="1" applyBorder="1" applyAlignment="1"/>
    <xf numFmtId="0" fontId="2" fillId="2" borderId="3" xfId="0" applyFont="1" applyFill="1" applyBorder="1" applyAlignment="1">
      <alignment horizontal="left" wrapText="1"/>
    </xf>
    <xf numFmtId="2" fontId="2" fillId="2" borderId="3" xfId="0" applyNumberFormat="1" applyFont="1" applyFill="1" applyBorder="1" applyAlignment="1">
      <alignment horizontal="center" vertical="center"/>
    </xf>
    <xf numFmtId="0" fontId="2" fillId="3" borderId="0" xfId="0" applyFont="1" applyFill="1" applyAlignment="1">
      <alignment horizontal="left"/>
    </xf>
    <xf numFmtId="3" fontId="5" fillId="4" borderId="0" xfId="0" applyNumberFormat="1" applyFont="1" applyFill="1"/>
    <xf numFmtId="4" fontId="5" fillId="4" borderId="0" xfId="0" applyNumberFormat="1" applyFont="1" applyFill="1"/>
    <xf numFmtId="4" fontId="5" fillId="4" borderId="0" xfId="0" applyNumberFormat="1" applyFont="1" applyFill="1" applyAlignment="1">
      <alignment horizontal="center"/>
    </xf>
    <xf numFmtId="4" fontId="10" fillId="3" borderId="0" xfId="0" applyNumberFormat="1" applyFont="1" applyFill="1" applyAlignment="1">
      <alignment horizontal="left"/>
    </xf>
    <xf numFmtId="166" fontId="2" fillId="3" borderId="0" xfId="0" applyNumberFormat="1" applyFont="1" applyFill="1"/>
    <xf numFmtId="0" fontId="5" fillId="3" borderId="0" xfId="0" applyFont="1" applyFill="1" applyAlignment="1">
      <alignment horizontal="left"/>
    </xf>
    <xf numFmtId="3" fontId="2" fillId="2" borderId="3" xfId="0" applyNumberFormat="1" applyFont="1" applyFill="1" applyBorder="1" applyAlignment="1">
      <alignment vertical="center"/>
    </xf>
    <xf numFmtId="4" fontId="2" fillId="2" borderId="3" xfId="0" applyNumberFormat="1" applyFont="1" applyFill="1" applyBorder="1" applyAlignment="1">
      <alignment vertical="center"/>
    </xf>
    <xf numFmtId="0" fontId="2" fillId="2" borderId="3" xfId="0" applyFont="1" applyFill="1" applyBorder="1" applyAlignment="1">
      <alignment horizontal="left" vertical="center" wrapText="1"/>
    </xf>
    <xf numFmtId="4" fontId="2" fillId="2" borderId="3" xfId="0" applyNumberFormat="1" applyFont="1" applyFill="1" applyBorder="1" applyAlignment="1">
      <alignment horizontal="center"/>
    </xf>
    <xf numFmtId="4" fontId="3" fillId="3" borderId="0" xfId="0" applyNumberFormat="1" applyFont="1" applyFill="1"/>
    <xf numFmtId="165" fontId="3" fillId="6" borderId="0" xfId="1" applyFont="1" applyFill="1"/>
    <xf numFmtId="2" fontId="2" fillId="2" borderId="4" xfId="0" applyNumberFormat="1" applyFont="1" applyFill="1" applyBorder="1" applyAlignment="1">
      <alignment horizontal="center"/>
    </xf>
    <xf numFmtId="0" fontId="2" fillId="2" borderId="4" xfId="0" applyFont="1" applyFill="1" applyBorder="1" applyAlignment="1">
      <alignment horizontal="left" wrapText="1"/>
    </xf>
    <xf numFmtId="0" fontId="15" fillId="6" borderId="0" xfId="0" applyFont="1" applyFill="1" applyAlignment="1">
      <alignment horizontal="center"/>
    </xf>
    <xf numFmtId="0" fontId="7" fillId="6" borderId="0" xfId="0" applyFont="1" applyFill="1"/>
    <xf numFmtId="4" fontId="5" fillId="10" borderId="4" xfId="0" applyNumberFormat="1" applyFont="1" applyFill="1" applyBorder="1" applyAlignment="1">
      <alignment vertical="center"/>
    </xf>
    <xf numFmtId="0" fontId="2" fillId="12" borderId="14" xfId="0" applyFont="1" applyFill="1" applyBorder="1" applyAlignment="1">
      <alignment vertical="center"/>
    </xf>
    <xf numFmtId="0" fontId="11" fillId="6" borderId="0" xfId="0" applyFont="1" applyFill="1"/>
    <xf numFmtId="0" fontId="16" fillId="3" borderId="0" xfId="0" applyFont="1" applyFill="1" applyAlignment="1">
      <alignment horizontal="left"/>
    </xf>
    <xf numFmtId="4" fontId="2" fillId="6" borderId="3" xfId="2" applyNumberFormat="1" applyFont="1" applyFill="1" applyBorder="1" applyAlignment="1"/>
    <xf numFmtId="165" fontId="2" fillId="3" borderId="0" xfId="1" applyFont="1" applyFill="1"/>
    <xf numFmtId="165" fontId="12" fillId="3" borderId="0" xfId="1" applyFont="1" applyFill="1"/>
    <xf numFmtId="0" fontId="5" fillId="4" borderId="0" xfId="0" applyFont="1" applyFill="1"/>
    <xf numFmtId="168" fontId="2" fillId="3" borderId="0" xfId="1" applyNumberFormat="1" applyFont="1" applyFill="1"/>
    <xf numFmtId="168" fontId="2" fillId="6" borderId="0" xfId="1" applyNumberFormat="1" applyFont="1" applyFill="1"/>
    <xf numFmtId="3" fontId="6" fillId="6" borderId="0" xfId="0" applyNumberFormat="1" applyFont="1" applyFill="1" applyAlignment="1">
      <alignment horizontal="left"/>
    </xf>
    <xf numFmtId="165" fontId="2" fillId="3" borderId="0" xfId="1" applyFont="1" applyFill="1" applyBorder="1"/>
    <xf numFmtId="166" fontId="2" fillId="2" borderId="3" xfId="0" applyNumberFormat="1" applyFont="1" applyFill="1" applyBorder="1"/>
    <xf numFmtId="3" fontId="2" fillId="2" borderId="0" xfId="0" applyNumberFormat="1" applyFont="1" applyFill="1"/>
    <xf numFmtId="3" fontId="2" fillId="2" borderId="4" xfId="0" applyNumberFormat="1" applyFont="1" applyFill="1" applyBorder="1"/>
    <xf numFmtId="4" fontId="2" fillId="2" borderId="4" xfId="0" applyNumberFormat="1" applyFont="1" applyFill="1" applyBorder="1"/>
    <xf numFmtId="3" fontId="5" fillId="13" borderId="1" xfId="0" applyNumberFormat="1" applyFont="1" applyFill="1" applyBorder="1"/>
    <xf numFmtId="4" fontId="5" fillId="13" borderId="1" xfId="0" applyNumberFormat="1" applyFont="1" applyFill="1" applyBorder="1"/>
    <xf numFmtId="4" fontId="5" fillId="13" borderId="1" xfId="0" applyNumberFormat="1" applyFont="1" applyFill="1" applyBorder="1" applyAlignment="1">
      <alignment horizontal="center"/>
    </xf>
    <xf numFmtId="3" fontId="5" fillId="13" borderId="1" xfId="0" applyNumberFormat="1" applyFont="1" applyFill="1" applyBorder="1" applyAlignment="1">
      <alignment wrapText="1"/>
    </xf>
    <xf numFmtId="4" fontId="3" fillId="6" borderId="0" xfId="0" applyNumberFormat="1" applyFont="1" applyFill="1"/>
    <xf numFmtId="165" fontId="5" fillId="3" borderId="0" xfId="1" applyFont="1" applyFill="1" applyBorder="1" applyAlignment="1">
      <alignment horizontal="right"/>
    </xf>
    <xf numFmtId="3" fontId="2" fillId="0" borderId="3" xfId="2" applyNumberFormat="1" applyFont="1" applyFill="1" applyBorder="1" applyAlignment="1"/>
    <xf numFmtId="3" fontId="2" fillId="6" borderId="3" xfId="2" applyNumberFormat="1" applyFont="1" applyFill="1" applyBorder="1" applyAlignment="1"/>
    <xf numFmtId="3" fontId="3" fillId="6" borderId="0" xfId="0" applyNumberFormat="1" applyFont="1" applyFill="1"/>
    <xf numFmtId="0" fontId="2" fillId="2" borderId="3" xfId="0" applyFont="1" applyFill="1" applyBorder="1" applyAlignment="1">
      <alignment horizontal="center"/>
    </xf>
    <xf numFmtId="4" fontId="2" fillId="2" borderId="6" xfId="0" applyNumberFormat="1" applyFont="1" applyFill="1" applyBorder="1" applyAlignment="1">
      <alignment horizontal="right"/>
    </xf>
    <xf numFmtId="4" fontId="2" fillId="2" borderId="2" xfId="0" applyNumberFormat="1" applyFont="1" applyFill="1" applyBorder="1" applyAlignment="1">
      <alignment horizontal="right" vertical="center"/>
    </xf>
    <xf numFmtId="4" fontId="2" fillId="2" borderId="7" xfId="0" applyNumberFormat="1" applyFont="1" applyFill="1" applyBorder="1" applyAlignment="1">
      <alignment horizontal="right"/>
    </xf>
    <xf numFmtId="4" fontId="2" fillId="2" borderId="3" xfId="0" applyNumberFormat="1" applyFont="1" applyFill="1" applyBorder="1" applyAlignment="1">
      <alignment horizontal="right" vertical="center"/>
    </xf>
    <xf numFmtId="4" fontId="2" fillId="3" borderId="3" xfId="2" applyNumberFormat="1" applyFont="1" applyFill="1" applyBorder="1" applyAlignment="1">
      <alignment horizontal="right" vertical="center"/>
    </xf>
    <xf numFmtId="4" fontId="2" fillId="2" borderId="7" xfId="0" applyNumberFormat="1" applyFont="1" applyFill="1" applyBorder="1" applyAlignment="1">
      <alignment horizontal="right" vertical="center" wrapText="1"/>
    </xf>
    <xf numFmtId="4" fontId="2" fillId="0" borderId="7" xfId="0" applyNumberFormat="1" applyFont="1" applyBorder="1" applyAlignment="1">
      <alignment horizontal="right"/>
    </xf>
    <xf numFmtId="4" fontId="2" fillId="0" borderId="3" xfId="2" applyNumberFormat="1" applyFont="1" applyFill="1" applyBorder="1" applyAlignment="1">
      <alignment horizontal="right" vertical="center"/>
    </xf>
    <xf numFmtId="4" fontId="2" fillId="2" borderId="7" xfId="0" applyNumberFormat="1" applyFont="1" applyFill="1" applyBorder="1" applyAlignment="1">
      <alignment horizontal="right" wrapText="1"/>
    </xf>
    <xf numFmtId="4" fontId="5" fillId="10" borderId="8" xfId="0" applyNumberFormat="1" applyFont="1" applyFill="1" applyBorder="1" applyAlignment="1">
      <alignment horizontal="right"/>
    </xf>
    <xf numFmtId="0" fontId="2" fillId="12" borderId="15" xfId="0" applyFont="1" applyFill="1" applyBorder="1" applyAlignment="1">
      <alignment vertical="center"/>
    </xf>
    <xf numFmtId="0" fontId="2" fillId="12" borderId="14" xfId="0" applyFont="1" applyFill="1" applyBorder="1" applyAlignment="1">
      <alignment vertical="center" wrapText="1"/>
    </xf>
    <xf numFmtId="0" fontId="2" fillId="0" borderId="14" xfId="0" applyFont="1" applyBorder="1" applyAlignment="1">
      <alignment vertical="center"/>
    </xf>
    <xf numFmtId="4" fontId="2" fillId="12" borderId="0" xfId="0" applyNumberFormat="1" applyFont="1" applyFill="1" applyAlignment="1">
      <alignment vertical="center"/>
    </xf>
    <xf numFmtId="4" fontId="5" fillId="10" borderId="4" xfId="0" applyNumberFormat="1" applyFont="1" applyFill="1" applyBorder="1" applyAlignment="1">
      <alignment vertical="center" wrapText="1"/>
    </xf>
    <xf numFmtId="0" fontId="3" fillId="6" borderId="0" xfId="0" applyFont="1" applyFill="1" applyAlignment="1">
      <alignment wrapText="1"/>
    </xf>
    <xf numFmtId="4" fontId="2" fillId="12" borderId="16" xfId="0" applyNumberFormat="1" applyFont="1" applyFill="1" applyBorder="1" applyAlignment="1">
      <alignment vertical="center"/>
    </xf>
    <xf numFmtId="4" fontId="2" fillId="12" borderId="17" xfId="0" applyNumberFormat="1" applyFont="1" applyFill="1" applyBorder="1" applyAlignment="1">
      <alignment vertical="center"/>
    </xf>
    <xf numFmtId="4" fontId="5" fillId="10" borderId="8" xfId="0" applyNumberFormat="1" applyFont="1" applyFill="1" applyBorder="1" applyAlignment="1">
      <alignment vertical="center" wrapText="1"/>
    </xf>
    <xf numFmtId="0" fontId="2" fillId="12" borderId="18" xfId="0" applyFont="1" applyFill="1" applyBorder="1" applyAlignment="1">
      <alignment vertical="center"/>
    </xf>
    <xf numFmtId="4" fontId="5" fillId="10" borderId="9" xfId="0" applyNumberFormat="1" applyFont="1" applyFill="1" applyBorder="1" applyAlignment="1">
      <alignment vertical="center" wrapText="1"/>
    </xf>
    <xf numFmtId="167" fontId="3" fillId="6" borderId="0" xfId="3" applyNumberFormat="1" applyFont="1" applyFill="1"/>
    <xf numFmtId="167" fontId="2" fillId="2" borderId="3" xfId="3"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5" fillId="10" borderId="4" xfId="0" applyNumberFormat="1" applyFont="1" applyFill="1" applyBorder="1" applyAlignment="1">
      <alignment horizontal="left" wrapText="1"/>
    </xf>
    <xf numFmtId="4" fontId="14" fillId="9" borderId="2" xfId="0" applyNumberFormat="1" applyFont="1" applyFill="1" applyBorder="1" applyAlignment="1">
      <alignment horizontal="center" vertical="center" wrapText="1"/>
    </xf>
    <xf numFmtId="9" fontId="3" fillId="6" borderId="0" xfId="0" applyNumberFormat="1" applyFont="1" applyFill="1"/>
    <xf numFmtId="1" fontId="14" fillId="9" borderId="2" xfId="0" applyNumberFormat="1" applyFont="1" applyFill="1" applyBorder="1" applyAlignment="1">
      <alignment horizontal="center" vertical="center" wrapText="1"/>
    </xf>
    <xf numFmtId="3" fontId="5" fillId="10" borderId="4" xfId="0" applyNumberFormat="1" applyFont="1" applyFill="1" applyBorder="1" applyAlignment="1">
      <alignment vertical="center" wrapText="1"/>
    </xf>
    <xf numFmtId="168" fontId="3" fillId="6" borderId="0" xfId="1" applyNumberFormat="1" applyFont="1" applyFill="1"/>
    <xf numFmtId="0" fontId="2" fillId="4" borderId="2" xfId="0" applyFont="1" applyFill="1" applyBorder="1" applyAlignment="1">
      <alignment horizontal="left"/>
    </xf>
    <xf numFmtId="3" fontId="2" fillId="4" borderId="2" xfId="0" applyNumberFormat="1" applyFont="1" applyFill="1" applyBorder="1"/>
    <xf numFmtId="4" fontId="2" fillId="4" borderId="2" xfId="0" applyNumberFormat="1" applyFont="1" applyFill="1" applyBorder="1"/>
    <xf numFmtId="0" fontId="2" fillId="4" borderId="3" xfId="0" applyFont="1" applyFill="1" applyBorder="1" applyAlignment="1">
      <alignment horizontal="left"/>
    </xf>
    <xf numFmtId="3" fontId="2" fillId="4" borderId="3" xfId="0" applyNumberFormat="1" applyFont="1" applyFill="1" applyBorder="1"/>
    <xf numFmtId="4" fontId="2" fillId="4" borderId="3" xfId="0" applyNumberFormat="1" applyFont="1" applyFill="1" applyBorder="1"/>
    <xf numFmtId="166" fontId="2" fillId="4" borderId="3" xfId="0" applyNumberFormat="1" applyFont="1" applyFill="1" applyBorder="1"/>
    <xf numFmtId="0" fontId="2" fillId="4" borderId="3" xfId="0" applyFont="1" applyFill="1" applyBorder="1" applyAlignment="1">
      <alignment horizontal="left" wrapText="1"/>
    </xf>
    <xf numFmtId="3" fontId="2" fillId="6" borderId="3" xfId="2" applyNumberFormat="1" applyFont="1" applyFill="1" applyBorder="1" applyAlignment="1">
      <alignment vertical="center"/>
    </xf>
    <xf numFmtId="4" fontId="2" fillId="6" borderId="3" xfId="2" applyNumberFormat="1" applyFont="1" applyFill="1" applyBorder="1" applyAlignment="1">
      <alignment vertical="center"/>
    </xf>
    <xf numFmtId="3" fontId="5" fillId="4" borderId="0" xfId="0" applyNumberFormat="1" applyFont="1" applyFill="1" applyAlignment="1">
      <alignment horizontal="left" wrapText="1"/>
    </xf>
    <xf numFmtId="3" fontId="5" fillId="10" borderId="4" xfId="0" applyNumberFormat="1" applyFont="1" applyFill="1" applyBorder="1" applyAlignment="1">
      <alignment horizontal="right"/>
    </xf>
    <xf numFmtId="4" fontId="5" fillId="10" borderId="4" xfId="0" applyNumberFormat="1" applyFont="1" applyFill="1" applyBorder="1" applyAlignment="1">
      <alignment horizontal="right"/>
    </xf>
    <xf numFmtId="0" fontId="12" fillId="6" borderId="0" xfId="0" applyFont="1" applyFill="1" applyAlignment="1">
      <alignment horizontal="center"/>
    </xf>
    <xf numFmtId="166" fontId="2" fillId="2" borderId="0" xfId="0" applyNumberFormat="1" applyFont="1" applyFill="1"/>
    <xf numFmtId="3" fontId="2" fillId="6" borderId="0" xfId="0" applyNumberFormat="1" applyFont="1" applyFill="1"/>
    <xf numFmtId="166" fontId="2" fillId="2" borderId="3" xfId="0" applyNumberFormat="1" applyFont="1" applyFill="1" applyBorder="1" applyAlignment="1">
      <alignment vertical="center"/>
    </xf>
    <xf numFmtId="0" fontId="5" fillId="6" borderId="0" xfId="0" applyFont="1" applyFill="1" applyAlignment="1">
      <alignment horizontal="left"/>
    </xf>
    <xf numFmtId="0" fontId="12" fillId="6" borderId="0" xfId="0" applyFont="1" applyFill="1"/>
    <xf numFmtId="0" fontId="13" fillId="2" borderId="0" xfId="0" applyFont="1" applyFill="1" applyAlignment="1">
      <alignment horizontal="left"/>
    </xf>
    <xf numFmtId="0" fontId="17" fillId="2" borderId="0" xfId="0" applyFont="1" applyFill="1" applyAlignment="1">
      <alignment horizontal="left" indent="1"/>
    </xf>
    <xf numFmtId="0" fontId="18" fillId="6" borderId="0" xfId="0" applyFont="1" applyFill="1"/>
    <xf numFmtId="2" fontId="2" fillId="6" borderId="0" xfId="0" applyNumberFormat="1" applyFont="1" applyFill="1"/>
    <xf numFmtId="168" fontId="19" fillId="3" borderId="0" xfId="1" applyNumberFormat="1" applyFont="1" applyFill="1"/>
    <xf numFmtId="3" fontId="5" fillId="6" borderId="0" xfId="0" applyNumberFormat="1" applyFont="1" applyFill="1"/>
    <xf numFmtId="4" fontId="5" fillId="6" borderId="0" xfId="0" applyNumberFormat="1" applyFont="1" applyFill="1"/>
    <xf numFmtId="166" fontId="2" fillId="6" borderId="3" xfId="2" applyNumberFormat="1" applyFont="1" applyFill="1" applyBorder="1" applyAlignment="1"/>
    <xf numFmtId="1" fontId="3" fillId="6" borderId="0" xfId="0" applyNumberFormat="1" applyFont="1" applyFill="1"/>
    <xf numFmtId="4" fontId="2" fillId="2" borderId="0" xfId="0" applyNumberFormat="1" applyFont="1" applyFill="1"/>
    <xf numFmtId="4" fontId="2" fillId="2" borderId="7" xfId="0" applyNumberFormat="1" applyFont="1" applyFill="1" applyBorder="1" applyAlignment="1">
      <alignment horizontal="right" vertical="center"/>
    </xf>
    <xf numFmtId="3" fontId="5" fillId="10" borderId="4" xfId="0" applyNumberFormat="1" applyFont="1" applyFill="1" applyBorder="1" applyAlignment="1">
      <alignment horizontal="center" vertical="center" wrapText="1"/>
    </xf>
    <xf numFmtId="3" fontId="2" fillId="12" borderId="0" xfId="0" applyNumberFormat="1" applyFont="1" applyFill="1" applyAlignment="1">
      <alignment vertical="center"/>
    </xf>
    <xf numFmtId="3" fontId="2" fillId="12" borderId="16" xfId="0" applyNumberFormat="1" applyFont="1" applyFill="1" applyBorder="1" applyAlignment="1">
      <alignment vertical="center"/>
    </xf>
    <xf numFmtId="10" fontId="2" fillId="2" borderId="0" xfId="3" applyNumberFormat="1" applyFont="1" applyFill="1" applyBorder="1"/>
    <xf numFmtId="9" fontId="3" fillId="6" borderId="0" xfId="3" applyFont="1" applyFill="1"/>
    <xf numFmtId="3" fontId="5" fillId="10" borderId="13" xfId="0" applyNumberFormat="1" applyFont="1" applyFill="1" applyBorder="1" applyAlignment="1">
      <alignment horizontal="left"/>
    </xf>
    <xf numFmtId="3" fontId="5" fillId="10" borderId="8" xfId="0" applyNumberFormat="1" applyFont="1" applyFill="1" applyBorder="1" applyAlignment="1">
      <alignment horizontal="left"/>
    </xf>
    <xf numFmtId="3" fontId="5" fillId="10" borderId="5" xfId="0" applyNumberFormat="1" applyFont="1" applyFill="1" applyBorder="1" applyAlignment="1">
      <alignment horizontal="center" wrapText="1"/>
    </xf>
    <xf numFmtId="3" fontId="5" fillId="10" borderId="5" xfId="0" applyNumberFormat="1" applyFont="1" applyFill="1" applyBorder="1" applyAlignment="1">
      <alignment horizontal="left" wrapText="1"/>
    </xf>
    <xf numFmtId="3" fontId="5" fillId="4" borderId="0" xfId="0" applyNumberFormat="1" applyFont="1" applyFill="1" applyAlignment="1">
      <alignment horizontal="left"/>
    </xf>
    <xf numFmtId="4" fontId="5" fillId="4" borderId="0" xfId="0" applyNumberFormat="1" applyFont="1" applyFill="1" applyAlignment="1">
      <alignment horizontal="right"/>
    </xf>
    <xf numFmtId="4" fontId="5" fillId="4" borderId="0" xfId="0" applyNumberFormat="1" applyFont="1" applyFill="1" applyAlignment="1">
      <alignment vertical="center"/>
    </xf>
    <xf numFmtId="166" fontId="2" fillId="2" borderId="2" xfId="0" applyNumberFormat="1" applyFont="1" applyFill="1" applyBorder="1"/>
    <xf numFmtId="3" fontId="5" fillId="10" borderId="2" xfId="0" applyNumberFormat="1" applyFont="1" applyFill="1" applyBorder="1"/>
    <xf numFmtId="0" fontId="2" fillId="4" borderId="4" xfId="0" applyFont="1" applyFill="1" applyBorder="1" applyAlignment="1">
      <alignment horizontal="left"/>
    </xf>
    <xf numFmtId="4" fontId="5" fillId="10" borderId="2" xfId="0" applyNumberFormat="1" applyFont="1" applyFill="1" applyBorder="1" applyAlignment="1">
      <alignment horizontal="right"/>
    </xf>
    <xf numFmtId="166" fontId="2" fillId="4" borderId="4" xfId="0" applyNumberFormat="1" applyFont="1" applyFill="1" applyBorder="1"/>
    <xf numFmtId="4" fontId="2" fillId="4" borderId="4" xfId="0" applyNumberFormat="1" applyFont="1" applyFill="1" applyBorder="1"/>
    <xf numFmtId="3" fontId="5" fillId="10" borderId="2" xfId="0" applyNumberFormat="1" applyFont="1" applyFill="1" applyBorder="1" applyAlignment="1">
      <alignment horizontal="right"/>
    </xf>
    <xf numFmtId="3" fontId="2" fillId="4" borderId="4" xfId="0" applyNumberFormat="1" applyFont="1" applyFill="1" applyBorder="1"/>
    <xf numFmtId="166" fontId="5" fillId="10" borderId="2" xfId="0" applyNumberFormat="1" applyFont="1" applyFill="1" applyBorder="1" applyAlignment="1">
      <alignment horizontal="right"/>
    </xf>
    <xf numFmtId="169" fontId="5" fillId="10" borderId="2" xfId="0" applyNumberFormat="1" applyFont="1" applyFill="1" applyBorder="1" applyAlignment="1">
      <alignment horizontal="right"/>
    </xf>
    <xf numFmtId="9" fontId="2" fillId="3" borderId="0" xfId="3" applyFont="1" applyFill="1"/>
    <xf numFmtId="0" fontId="6" fillId="6" borderId="10" xfId="0" applyFont="1" applyFill="1" applyBorder="1" applyAlignment="1">
      <alignment horizontal="center"/>
    </xf>
    <xf numFmtId="0" fontId="6" fillId="6" borderId="0" xfId="0" applyFont="1" applyFill="1" applyAlignment="1">
      <alignment horizontal="left"/>
    </xf>
    <xf numFmtId="3" fontId="5" fillId="10" borderId="5" xfId="0" applyNumberFormat="1" applyFont="1" applyFill="1" applyBorder="1" applyAlignment="1">
      <alignment horizontal="center"/>
    </xf>
    <xf numFmtId="3" fontId="5" fillId="10" borderId="11" xfId="0" applyNumberFormat="1"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4" fontId="14" fillId="9" borderId="5" xfId="0" applyNumberFormat="1" applyFont="1" applyFill="1" applyBorder="1" applyAlignment="1">
      <alignment horizontal="center" vertical="center"/>
    </xf>
    <xf numFmtId="4" fontId="14" fillId="9" borderId="12" xfId="0" applyNumberFormat="1" applyFont="1" applyFill="1" applyBorder="1" applyAlignment="1">
      <alignment horizontal="center" vertical="center"/>
    </xf>
    <xf numFmtId="4" fontId="14" fillId="9" borderId="11" xfId="0" applyNumberFormat="1" applyFont="1" applyFill="1" applyBorder="1" applyAlignment="1">
      <alignment horizontal="center" vertical="center"/>
    </xf>
    <xf numFmtId="0" fontId="6" fillId="6" borderId="10" xfId="0" applyFont="1" applyFill="1" applyBorder="1" applyAlignment="1">
      <alignment horizontal="left"/>
    </xf>
    <xf numFmtId="3" fontId="5" fillId="10" borderId="13" xfId="0" applyNumberFormat="1" applyFont="1" applyFill="1" applyBorder="1" applyAlignment="1">
      <alignment horizontal="left"/>
    </xf>
    <xf numFmtId="3" fontId="5" fillId="10" borderId="8" xfId="0" applyNumberFormat="1" applyFont="1" applyFill="1" applyBorder="1" applyAlignment="1">
      <alignment horizontal="left"/>
    </xf>
    <xf numFmtId="0" fontId="5" fillId="2" borderId="0" xfId="0" applyFont="1" applyFill="1" applyAlignment="1">
      <alignment horizontal="left" wrapText="1"/>
    </xf>
    <xf numFmtId="0" fontId="5" fillId="2" borderId="0" xfId="0" applyFont="1" applyFill="1" applyAlignment="1">
      <alignment horizontal="left" vertical="center" wrapText="1"/>
    </xf>
    <xf numFmtId="0" fontId="20" fillId="6" borderId="0" xfId="0" applyFont="1" applyFill="1" applyAlignment="1">
      <alignment horizontal="left"/>
    </xf>
  </cellXfs>
  <cellStyles count="4">
    <cellStyle name="Millares" xfId="1" builtinId="3"/>
    <cellStyle name="Millares [0]" xfId="2"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3.png"/><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9</xdr:col>
      <xdr:colOff>337185</xdr:colOff>
      <xdr:row>0</xdr:row>
      <xdr:rowOff>40005</xdr:rowOff>
    </xdr:from>
    <xdr:to>
      <xdr:col>15</xdr:col>
      <xdr:colOff>718185</xdr:colOff>
      <xdr:row>3</xdr:row>
      <xdr:rowOff>211455</xdr:rowOff>
    </xdr:to>
    <xdr:grpSp>
      <xdr:nvGrpSpPr>
        <xdr:cNvPr id="283527" name="20 Grupo">
          <a:extLst>
            <a:ext uri="{FF2B5EF4-FFF2-40B4-BE49-F238E27FC236}">
              <a16:creationId xmlns:a16="http://schemas.microsoft.com/office/drawing/2014/main" id="{B3C6A741-BACC-4192-BBE8-6B716DE66DB0}"/>
            </a:ext>
          </a:extLst>
        </xdr:cNvPr>
        <xdr:cNvGrpSpPr>
          <a:grpSpLocks/>
        </xdr:cNvGrpSpPr>
      </xdr:nvGrpSpPr>
      <xdr:grpSpPr bwMode="auto">
        <a:xfrm>
          <a:off x="7195185" y="40005"/>
          <a:ext cx="4953000" cy="819150"/>
          <a:chOff x="400050" y="133350"/>
          <a:chExt cx="5238750" cy="762000"/>
        </a:xfrm>
      </xdr:grpSpPr>
      <xdr:pic>
        <xdr:nvPicPr>
          <xdr:cNvPr id="283529" name="22 Imagen">
            <a:extLst>
              <a:ext uri="{FF2B5EF4-FFF2-40B4-BE49-F238E27FC236}">
                <a16:creationId xmlns:a16="http://schemas.microsoft.com/office/drawing/2014/main" id="{DEFB3F39-C422-4CCD-BFBB-DCAEE50DA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47562"/>
          <a:stretch>
            <a:fillRect/>
          </a:stretch>
        </xdr:blipFill>
        <xdr:spPr bwMode="auto">
          <a:xfrm>
            <a:off x="400050" y="573279"/>
            <a:ext cx="5238750" cy="32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3530" name="26 Imagen">
            <a:extLst>
              <a:ext uri="{FF2B5EF4-FFF2-40B4-BE49-F238E27FC236}">
                <a16:creationId xmlns:a16="http://schemas.microsoft.com/office/drawing/2014/main" id="{61E1272B-CBAD-499B-ABEC-ADC42BE860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438" r="11690" b="19202"/>
          <a:stretch>
            <a:fillRect/>
          </a:stretch>
        </xdr:blipFill>
        <xdr:spPr bwMode="auto">
          <a:xfrm>
            <a:off x="962025" y="133350"/>
            <a:ext cx="3981450" cy="42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180975</xdr:colOff>
      <xdr:row>0</xdr:row>
      <xdr:rowOff>0</xdr:rowOff>
    </xdr:from>
    <xdr:to>
      <xdr:col>4</xdr:col>
      <xdr:colOff>219075</xdr:colOff>
      <xdr:row>4</xdr:row>
      <xdr:rowOff>19050</xdr:rowOff>
    </xdr:to>
    <xdr:pic>
      <xdr:nvPicPr>
        <xdr:cNvPr id="283528" name="Imagen 1">
          <a:extLst>
            <a:ext uri="{FF2B5EF4-FFF2-40B4-BE49-F238E27FC236}">
              <a16:creationId xmlns:a16="http://schemas.microsoft.com/office/drawing/2014/main" id="{4F2EC705-3176-4CDA-99B1-0BAB96493903}"/>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3086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6</xdr:row>
      <xdr:rowOff>47624</xdr:rowOff>
    </xdr:from>
    <xdr:to>
      <xdr:col>12</xdr:col>
      <xdr:colOff>407671</xdr:colOff>
      <xdr:row>17</xdr:row>
      <xdr:rowOff>9525</xdr:rowOff>
    </xdr:to>
    <xdr:sp macro="" textlink="">
      <xdr:nvSpPr>
        <xdr:cNvPr id="7" name="6 CuadroTexto">
          <a:extLst>
            <a:ext uri="{FF2B5EF4-FFF2-40B4-BE49-F238E27FC236}">
              <a16:creationId xmlns:a16="http://schemas.microsoft.com/office/drawing/2014/main" id="{324BF672-CBE0-44D8-A566-B7FBAF0DFB6C}"/>
            </a:ext>
          </a:extLst>
        </xdr:cNvPr>
        <xdr:cNvSpPr txBox="1"/>
      </xdr:nvSpPr>
      <xdr:spPr bwMode="auto">
        <a:xfrm>
          <a:off x="104774" y="1066799"/>
          <a:ext cx="11229975" cy="1733551"/>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s-ES" sz="1000">
              <a:solidFill>
                <a:schemeClr val="dk1"/>
              </a:solidFill>
              <a:effectLst/>
              <a:latin typeface="Arial Narrow" pitchFamily="34" charset="0"/>
              <a:ea typeface="+mn-ea"/>
              <a:cs typeface="+mn-cs"/>
            </a:rPr>
            <a:t>La estadística "Producción comercializada por la Industria de Transformación Pesquera" forma</a:t>
          </a:r>
          <a:r>
            <a:rPr lang="es-ES" sz="1000" baseline="0">
              <a:solidFill>
                <a:schemeClr val="dk1"/>
              </a:solidFill>
              <a:effectLst/>
              <a:latin typeface="Arial Narrow" pitchFamily="34" charset="0"/>
              <a:ea typeface="+mn-ea"/>
              <a:cs typeface="+mn-cs"/>
            </a:rPr>
            <a:t> parte de los resultados de la operación estadística "Producción Pesquera Andaluza" incluida en el Programa 2024 del vigente Plan Estadístico y Cartográfico de Andalucía 2023-2029. </a:t>
          </a:r>
          <a:r>
            <a:rPr lang="es-ES" sz="1000">
              <a:solidFill>
                <a:schemeClr val="dk1"/>
              </a:solidFill>
              <a:effectLst/>
              <a:latin typeface="Arial Narrow" pitchFamily="34" charset="0"/>
              <a:ea typeface="+mn-ea"/>
              <a:cs typeface="+mn-cs"/>
            </a:rPr>
            <a:t>Este informe se centra en el conjunto de industrias andaluzas que desarrollan el proceso de transformación de productos pesqueros de manera especializadas, es decir, aquellas unidades empresariales donde la mayor parte de la cifra de ventas de su negocio deriva del “procesado y conservación de pescados, moluscos y crustáceos”. Dichas empresas están clasificadas en el epígrafe de actividad 10.2 de la </a:t>
          </a:r>
          <a:r>
            <a:rPr lang="es-ES" sz="1000" b="1">
              <a:solidFill>
                <a:schemeClr val="dk1"/>
              </a:solidFill>
              <a:effectLst/>
              <a:latin typeface="Arial Narrow" pitchFamily="34" charset="0"/>
              <a:ea typeface="+mn-ea"/>
              <a:cs typeface="+mn-cs"/>
            </a:rPr>
            <a:t>Clasificación Nacional de Actividades Económicas 2009 (CNAE).   </a:t>
          </a:r>
          <a:r>
            <a:rPr lang="es-ES" sz="1000">
              <a:solidFill>
                <a:schemeClr val="dk1"/>
              </a:solidFill>
              <a:effectLst/>
              <a:latin typeface="Arial Narrow" pitchFamily="34" charset="0"/>
              <a:ea typeface="+mn-ea"/>
              <a:cs typeface="+mn-cs"/>
            </a:rPr>
            <a:t>La transformación pesquera comprende :</a:t>
          </a:r>
        </a:p>
        <a:p>
          <a:pPr rtl="0" eaLnBrk="1" latinLnBrk="0" hangingPunct="1"/>
          <a:endParaRPr lang="es-ES" sz="1000">
            <a:solidFill>
              <a:schemeClr val="dk1"/>
            </a:solidFill>
            <a:effectLst/>
            <a:latin typeface="Arial Narrow" pitchFamily="34" charset="0"/>
            <a:ea typeface="+mn-ea"/>
            <a:cs typeface="+mn-cs"/>
          </a:endParaRPr>
        </a:p>
        <a:p>
          <a:pPr lvl="1" rtl="0" eaLnBrk="1" latinLnBrk="0" hangingPunct="1"/>
          <a:r>
            <a:rPr lang="es-ES" sz="1000">
              <a:solidFill>
                <a:schemeClr val="dk1"/>
              </a:solidFill>
              <a:effectLst/>
              <a:latin typeface="Arial Narrow" pitchFamily="34" charset="0"/>
              <a:ea typeface="+mn-ea"/>
              <a:cs typeface="+mn-cs"/>
            </a:rPr>
            <a:t>- La elaboración de productos congelados y ultracongelados pesqueros.</a:t>
          </a:r>
        </a:p>
        <a:p>
          <a:pPr lvl="1" rtl="0" eaLnBrk="1" latinLnBrk="0" hangingPunct="1"/>
          <a:r>
            <a:rPr lang="es-ES" sz="1000">
              <a:solidFill>
                <a:schemeClr val="dk1"/>
              </a:solidFill>
              <a:effectLst/>
              <a:latin typeface="Arial Narrow" pitchFamily="34" charset="0"/>
              <a:ea typeface="+mn-ea"/>
              <a:cs typeface="+mn-cs"/>
            </a:rPr>
            <a:t>-</a:t>
          </a:r>
          <a:r>
            <a:rPr lang="es-ES" sz="1000" baseline="0">
              <a:solidFill>
                <a:schemeClr val="dk1"/>
              </a:solidFill>
              <a:effectLst/>
              <a:latin typeface="Arial Narrow" pitchFamily="34" charset="0"/>
              <a:ea typeface="+mn-ea"/>
              <a:cs typeface="+mn-cs"/>
            </a:rPr>
            <a:t> </a:t>
          </a:r>
          <a:r>
            <a:rPr lang="es-ES" sz="1000">
              <a:solidFill>
                <a:schemeClr val="dk1"/>
              </a:solidFill>
              <a:effectLst/>
              <a:latin typeface="Arial Narrow" pitchFamily="34" charset="0"/>
              <a:ea typeface="+mn-ea"/>
              <a:cs typeface="+mn-cs"/>
            </a:rPr>
            <a:t>La conservación: enlatado, secado, salazón, salmuera y ahumado de productos pesqueros.</a:t>
          </a:r>
        </a:p>
        <a:p>
          <a:pPr lvl="1" rtl="0" eaLnBrk="1" latinLnBrk="0" hangingPunct="1"/>
          <a:r>
            <a:rPr lang="es-ES" sz="1000">
              <a:solidFill>
                <a:schemeClr val="dk1"/>
              </a:solidFill>
              <a:effectLst/>
              <a:latin typeface="Arial Narrow" pitchFamily="34" charset="0"/>
              <a:ea typeface="+mn-ea"/>
              <a:cs typeface="+mn-cs"/>
            </a:rPr>
            <a:t>- Fileteado glaseado,</a:t>
          </a:r>
          <a:r>
            <a:rPr lang="es-ES" sz="1000" baseline="0">
              <a:solidFill>
                <a:schemeClr val="dk1"/>
              </a:solidFill>
              <a:effectLst/>
              <a:latin typeface="Arial Narrow" pitchFamily="34" charset="0"/>
              <a:ea typeface="+mn-ea"/>
              <a:cs typeface="+mn-cs"/>
            </a:rPr>
            <a:t> descongelado</a:t>
          </a:r>
          <a:r>
            <a:rPr lang="es-ES" sz="1000">
              <a:solidFill>
                <a:schemeClr val="dk1"/>
              </a:solidFill>
              <a:effectLst/>
              <a:latin typeface="Arial Narrow" pitchFamily="34" charset="0"/>
              <a:ea typeface="+mn-ea"/>
              <a:cs typeface="+mn-cs"/>
            </a:rPr>
            <a:t>, caviar y sucedáneos de caviar.</a:t>
          </a:r>
        </a:p>
        <a:p>
          <a:pPr lvl="1" rtl="0" eaLnBrk="1" latinLnBrk="0" hangingPunct="1"/>
          <a:r>
            <a:rPr lang="es-ES" sz="1000">
              <a:solidFill>
                <a:schemeClr val="dk1"/>
              </a:solidFill>
              <a:effectLst/>
              <a:latin typeface="Arial Narrow" pitchFamily="34" charset="0"/>
              <a:ea typeface="+mn-ea"/>
              <a:cs typeface="+mn-cs"/>
            </a:rPr>
            <a:t>- La fabricación de productos a base de pescado para consumo humano o animal.</a:t>
          </a:r>
        </a:p>
        <a:p>
          <a:pPr lvl="1" rtl="0" eaLnBrk="1" latinLnBrk="0" hangingPunct="1"/>
          <a:r>
            <a:rPr lang="es-ES" sz="1000">
              <a:solidFill>
                <a:schemeClr val="dk1"/>
              </a:solidFill>
              <a:effectLst/>
              <a:latin typeface="Arial Narrow" pitchFamily="34" charset="0"/>
              <a:ea typeface="+mn-ea"/>
              <a:cs typeface="+mn-cs"/>
            </a:rPr>
            <a:t>- La obtención de harinas de pescado.</a:t>
          </a:r>
        </a:p>
        <a:p>
          <a:pPr rtl="0" eaLnBrk="1" latinLnBrk="0" hangingPunct="1">
            <a:lnSpc>
              <a:spcPts val="1000"/>
            </a:lnSpc>
          </a:pPr>
          <a:endParaRPr lang="es-ES" sz="1000">
            <a:solidFill>
              <a:schemeClr val="dk1"/>
            </a:solidFill>
            <a:effectLst/>
            <a:latin typeface="Arial Narrow" pitchFamily="34" charset="0"/>
            <a:ea typeface="+mn-ea"/>
            <a:cs typeface="+mn-cs"/>
          </a:endParaRPr>
        </a:p>
      </xdr:txBody>
    </xdr:sp>
    <xdr:clientData/>
  </xdr:twoCellAnchor>
  <xdr:twoCellAnchor>
    <xdr:from>
      <xdr:col>0</xdr:col>
      <xdr:colOff>180974</xdr:colOff>
      <xdr:row>40</xdr:row>
      <xdr:rowOff>95250</xdr:rowOff>
    </xdr:from>
    <xdr:to>
      <xdr:col>1</xdr:col>
      <xdr:colOff>114300</xdr:colOff>
      <xdr:row>41</xdr:row>
      <xdr:rowOff>47624</xdr:rowOff>
    </xdr:to>
    <xdr:sp macro="" textlink="">
      <xdr:nvSpPr>
        <xdr:cNvPr id="9" name="8 Elipse">
          <a:extLst>
            <a:ext uri="{FF2B5EF4-FFF2-40B4-BE49-F238E27FC236}">
              <a16:creationId xmlns:a16="http://schemas.microsoft.com/office/drawing/2014/main" id="{C0CCAEC5-1E73-42AC-98EB-E804EDC7B3F5}"/>
            </a:ext>
          </a:extLst>
        </xdr:cNvPr>
        <xdr:cNvSpPr/>
      </xdr:nvSpPr>
      <xdr:spPr bwMode="auto">
        <a:xfrm>
          <a:off x="180974" y="5943600"/>
          <a:ext cx="180976" cy="18097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209550</xdr:colOff>
      <xdr:row>95</xdr:row>
      <xdr:rowOff>0</xdr:rowOff>
    </xdr:from>
    <xdr:to>
      <xdr:col>1</xdr:col>
      <xdr:colOff>207787</xdr:colOff>
      <xdr:row>97</xdr:row>
      <xdr:rowOff>33866</xdr:rowOff>
    </xdr:to>
    <xdr:sp macro="" textlink="">
      <xdr:nvSpPr>
        <xdr:cNvPr id="10" name="9 Elipse">
          <a:extLst>
            <a:ext uri="{FF2B5EF4-FFF2-40B4-BE49-F238E27FC236}">
              <a16:creationId xmlns:a16="http://schemas.microsoft.com/office/drawing/2014/main" id="{977A67A5-F57F-4EB0-A24B-BBDD615EB0AD}"/>
            </a:ext>
          </a:extLst>
        </xdr:cNvPr>
        <xdr:cNvSpPr/>
      </xdr:nvSpPr>
      <xdr:spPr bwMode="auto">
        <a:xfrm>
          <a:off x="209550" y="20221575"/>
          <a:ext cx="245887" cy="271991"/>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19</xdr:row>
      <xdr:rowOff>133350</xdr:rowOff>
    </xdr:from>
    <xdr:to>
      <xdr:col>1</xdr:col>
      <xdr:colOff>160191</xdr:colOff>
      <xdr:row>21</xdr:row>
      <xdr:rowOff>11429</xdr:rowOff>
    </xdr:to>
    <xdr:sp macro="" textlink="">
      <xdr:nvSpPr>
        <xdr:cNvPr id="11" name="10 Elipse">
          <a:extLst>
            <a:ext uri="{FF2B5EF4-FFF2-40B4-BE49-F238E27FC236}">
              <a16:creationId xmlns:a16="http://schemas.microsoft.com/office/drawing/2014/main" id="{7303DC8D-7A0C-440A-B62B-D99C4ABA7D5A}"/>
            </a:ext>
          </a:extLst>
        </xdr:cNvPr>
        <xdr:cNvSpPr/>
      </xdr:nvSpPr>
      <xdr:spPr bwMode="auto">
        <a:xfrm>
          <a:off x="228600" y="3248025"/>
          <a:ext cx="180976" cy="18097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190500</xdr:colOff>
      <xdr:row>76</xdr:row>
      <xdr:rowOff>180974</xdr:rowOff>
    </xdr:from>
    <xdr:to>
      <xdr:col>1</xdr:col>
      <xdr:colOff>160162</xdr:colOff>
      <xdr:row>77</xdr:row>
      <xdr:rowOff>152399</xdr:rowOff>
    </xdr:to>
    <xdr:sp macro="" textlink="">
      <xdr:nvSpPr>
        <xdr:cNvPr id="12" name="11 Elipse">
          <a:extLst>
            <a:ext uri="{FF2B5EF4-FFF2-40B4-BE49-F238E27FC236}">
              <a16:creationId xmlns:a16="http://schemas.microsoft.com/office/drawing/2014/main" id="{D5CA8EEE-CA2F-494F-9138-18B6FDFC1A97}"/>
            </a:ext>
          </a:extLst>
        </xdr:cNvPr>
        <xdr:cNvSpPr/>
      </xdr:nvSpPr>
      <xdr:spPr bwMode="auto">
        <a:xfrm>
          <a:off x="190500" y="15668624"/>
          <a:ext cx="217312" cy="20002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152400</xdr:colOff>
      <xdr:row>57</xdr:row>
      <xdr:rowOff>57149</xdr:rowOff>
    </xdr:from>
    <xdr:to>
      <xdr:col>1</xdr:col>
      <xdr:colOff>122062</xdr:colOff>
      <xdr:row>58</xdr:row>
      <xdr:rowOff>28574</xdr:rowOff>
    </xdr:to>
    <xdr:sp macro="" textlink="">
      <xdr:nvSpPr>
        <xdr:cNvPr id="13" name="12 Elipse">
          <a:extLst>
            <a:ext uri="{FF2B5EF4-FFF2-40B4-BE49-F238E27FC236}">
              <a16:creationId xmlns:a16="http://schemas.microsoft.com/office/drawing/2014/main" id="{316662D0-41D8-493A-8F66-F4E8BCF58E5E}"/>
            </a:ext>
          </a:extLst>
        </xdr:cNvPr>
        <xdr:cNvSpPr/>
      </xdr:nvSpPr>
      <xdr:spPr bwMode="auto">
        <a:xfrm>
          <a:off x="152400" y="13639799"/>
          <a:ext cx="219074" cy="20002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152400</xdr:colOff>
      <xdr:row>57</xdr:row>
      <xdr:rowOff>57149</xdr:rowOff>
    </xdr:from>
    <xdr:to>
      <xdr:col>1</xdr:col>
      <xdr:colOff>122062</xdr:colOff>
      <xdr:row>58</xdr:row>
      <xdr:rowOff>28574</xdr:rowOff>
    </xdr:to>
    <xdr:sp macro="" textlink="">
      <xdr:nvSpPr>
        <xdr:cNvPr id="14" name="13 Elipse">
          <a:extLst>
            <a:ext uri="{FF2B5EF4-FFF2-40B4-BE49-F238E27FC236}">
              <a16:creationId xmlns:a16="http://schemas.microsoft.com/office/drawing/2014/main" id="{D0D0BE95-38AA-407A-A16C-EBCEA24E9E5B}"/>
            </a:ext>
          </a:extLst>
        </xdr:cNvPr>
        <xdr:cNvSpPr/>
      </xdr:nvSpPr>
      <xdr:spPr bwMode="auto">
        <a:xfrm>
          <a:off x="152400" y="17716499"/>
          <a:ext cx="219074" cy="20002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191558</xdr:colOff>
      <xdr:row>117</xdr:row>
      <xdr:rowOff>185207</xdr:rowOff>
    </xdr:from>
    <xdr:to>
      <xdr:col>1</xdr:col>
      <xdr:colOff>161220</xdr:colOff>
      <xdr:row>118</xdr:row>
      <xdr:rowOff>162982</xdr:rowOff>
    </xdr:to>
    <xdr:sp macro="" textlink="">
      <xdr:nvSpPr>
        <xdr:cNvPr id="16" name="15 Elipse">
          <a:extLst>
            <a:ext uri="{FF2B5EF4-FFF2-40B4-BE49-F238E27FC236}">
              <a16:creationId xmlns:a16="http://schemas.microsoft.com/office/drawing/2014/main" id="{33EC0A39-41C5-43BD-B066-F9C52CEADE69}"/>
            </a:ext>
          </a:extLst>
        </xdr:cNvPr>
        <xdr:cNvSpPr/>
      </xdr:nvSpPr>
      <xdr:spPr bwMode="auto">
        <a:xfrm>
          <a:off x="191558" y="25150232"/>
          <a:ext cx="217312" cy="196850"/>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195792</xdr:colOff>
      <xdr:row>158</xdr:row>
      <xdr:rowOff>3174</xdr:rowOff>
    </xdr:from>
    <xdr:to>
      <xdr:col>1</xdr:col>
      <xdr:colOff>165454</xdr:colOff>
      <xdr:row>159</xdr:row>
      <xdr:rowOff>38098</xdr:rowOff>
    </xdr:to>
    <xdr:sp macro="" textlink="">
      <xdr:nvSpPr>
        <xdr:cNvPr id="18" name="17 Elipse">
          <a:extLst>
            <a:ext uri="{FF2B5EF4-FFF2-40B4-BE49-F238E27FC236}">
              <a16:creationId xmlns:a16="http://schemas.microsoft.com/office/drawing/2014/main" id="{578CE377-B957-4A91-A72D-905D8D12A0CD}"/>
            </a:ext>
          </a:extLst>
        </xdr:cNvPr>
        <xdr:cNvSpPr/>
      </xdr:nvSpPr>
      <xdr:spPr bwMode="auto">
        <a:xfrm>
          <a:off x="195792" y="35940999"/>
          <a:ext cx="217312" cy="234949"/>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97367</xdr:colOff>
      <xdr:row>218</xdr:row>
      <xdr:rowOff>10583</xdr:rowOff>
    </xdr:from>
    <xdr:to>
      <xdr:col>1</xdr:col>
      <xdr:colOff>42333</xdr:colOff>
      <xdr:row>219</xdr:row>
      <xdr:rowOff>0</xdr:rowOff>
    </xdr:to>
    <xdr:sp macro="" textlink="">
      <xdr:nvSpPr>
        <xdr:cNvPr id="20" name="19 Elipse">
          <a:extLst>
            <a:ext uri="{FF2B5EF4-FFF2-40B4-BE49-F238E27FC236}">
              <a16:creationId xmlns:a16="http://schemas.microsoft.com/office/drawing/2014/main" id="{9E178F2B-3F85-42B8-BCE3-F2511D4A776B}"/>
            </a:ext>
          </a:extLst>
        </xdr:cNvPr>
        <xdr:cNvSpPr/>
      </xdr:nvSpPr>
      <xdr:spPr bwMode="auto">
        <a:xfrm>
          <a:off x="97367" y="48207083"/>
          <a:ext cx="188383" cy="190500"/>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6</xdr:col>
      <xdr:colOff>304800</xdr:colOff>
      <xdr:row>0</xdr:row>
      <xdr:rowOff>0</xdr:rowOff>
    </xdr:from>
    <xdr:to>
      <xdr:col>11</xdr:col>
      <xdr:colOff>76200</xdr:colOff>
      <xdr:row>3</xdr:row>
      <xdr:rowOff>276225</xdr:rowOff>
    </xdr:to>
    <xdr:grpSp>
      <xdr:nvGrpSpPr>
        <xdr:cNvPr id="296545" name="20 Grupo">
          <a:extLst>
            <a:ext uri="{FF2B5EF4-FFF2-40B4-BE49-F238E27FC236}">
              <a16:creationId xmlns:a16="http://schemas.microsoft.com/office/drawing/2014/main" id="{CA26BD84-EEF9-4FCF-B937-A4EF92E14E84}"/>
            </a:ext>
          </a:extLst>
        </xdr:cNvPr>
        <xdr:cNvGrpSpPr>
          <a:grpSpLocks/>
        </xdr:cNvGrpSpPr>
      </xdr:nvGrpSpPr>
      <xdr:grpSpPr bwMode="auto">
        <a:xfrm>
          <a:off x="7247467" y="0"/>
          <a:ext cx="5708650" cy="921808"/>
          <a:chOff x="400050" y="133350"/>
          <a:chExt cx="5238750" cy="762000"/>
        </a:xfrm>
      </xdr:grpSpPr>
      <xdr:pic>
        <xdr:nvPicPr>
          <xdr:cNvPr id="296555" name="22 Imagen">
            <a:extLst>
              <a:ext uri="{FF2B5EF4-FFF2-40B4-BE49-F238E27FC236}">
                <a16:creationId xmlns:a16="http://schemas.microsoft.com/office/drawing/2014/main" id="{72FEF068-D7F9-4D49-A65E-64CF002D1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47562"/>
          <a:stretch>
            <a:fillRect/>
          </a:stretch>
        </xdr:blipFill>
        <xdr:spPr bwMode="auto">
          <a:xfrm>
            <a:off x="400050" y="573279"/>
            <a:ext cx="5238750" cy="32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6556" name="26 Imagen">
            <a:extLst>
              <a:ext uri="{FF2B5EF4-FFF2-40B4-BE49-F238E27FC236}">
                <a16:creationId xmlns:a16="http://schemas.microsoft.com/office/drawing/2014/main" id="{8621BF80-28EB-4551-AE1F-A2329EB213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438" r="11690" b="19202"/>
          <a:stretch>
            <a:fillRect/>
          </a:stretch>
        </xdr:blipFill>
        <xdr:spPr bwMode="auto">
          <a:xfrm>
            <a:off x="962025" y="133350"/>
            <a:ext cx="3981450" cy="42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719667</xdr:colOff>
      <xdr:row>109</xdr:row>
      <xdr:rowOff>127000</xdr:rowOff>
    </xdr:from>
    <xdr:to>
      <xdr:col>6</xdr:col>
      <xdr:colOff>734485</xdr:colOff>
      <xdr:row>110</xdr:row>
      <xdr:rowOff>120651</xdr:rowOff>
    </xdr:to>
    <xdr:cxnSp macro="">
      <xdr:nvCxnSpPr>
        <xdr:cNvPr id="25" name="24 Conector recto">
          <a:extLst>
            <a:ext uri="{FF2B5EF4-FFF2-40B4-BE49-F238E27FC236}">
              <a16:creationId xmlns:a16="http://schemas.microsoft.com/office/drawing/2014/main" id="{D373D6F1-F579-4EAE-BFE7-6472EA1F34A6}"/>
            </a:ext>
          </a:extLst>
        </xdr:cNvPr>
        <xdr:cNvCxnSpPr/>
      </xdr:nvCxnSpPr>
      <xdr:spPr bwMode="auto">
        <a:xfrm>
          <a:off x="8085667" y="21050250"/>
          <a:ext cx="14818" cy="226484"/>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148168</xdr:colOff>
      <xdr:row>244</xdr:row>
      <xdr:rowOff>169334</xdr:rowOff>
    </xdr:from>
    <xdr:to>
      <xdr:col>1</xdr:col>
      <xdr:colOff>127001</xdr:colOff>
      <xdr:row>245</xdr:row>
      <xdr:rowOff>190500</xdr:rowOff>
    </xdr:to>
    <xdr:sp macro="" textlink="">
      <xdr:nvSpPr>
        <xdr:cNvPr id="46" name="45 Elipse">
          <a:extLst>
            <a:ext uri="{FF2B5EF4-FFF2-40B4-BE49-F238E27FC236}">
              <a16:creationId xmlns:a16="http://schemas.microsoft.com/office/drawing/2014/main" id="{5F8172DF-EEE9-43FA-B837-A9C05C83871A}"/>
            </a:ext>
          </a:extLst>
        </xdr:cNvPr>
        <xdr:cNvSpPr/>
      </xdr:nvSpPr>
      <xdr:spPr bwMode="auto">
        <a:xfrm>
          <a:off x="148168" y="54123167"/>
          <a:ext cx="222250" cy="222250"/>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editAs="oneCell">
    <xdr:from>
      <xdr:col>0</xdr:col>
      <xdr:colOff>180975</xdr:colOff>
      <xdr:row>0</xdr:row>
      <xdr:rowOff>0</xdr:rowOff>
    </xdr:from>
    <xdr:to>
      <xdr:col>3</xdr:col>
      <xdr:colOff>504825</xdr:colOff>
      <xdr:row>4</xdr:row>
      <xdr:rowOff>19050</xdr:rowOff>
    </xdr:to>
    <xdr:pic>
      <xdr:nvPicPr>
        <xdr:cNvPr id="296548" name="Imagen 1">
          <a:extLst>
            <a:ext uri="{FF2B5EF4-FFF2-40B4-BE49-F238E27FC236}">
              <a16:creationId xmlns:a16="http://schemas.microsoft.com/office/drawing/2014/main" id="{4129169C-DC48-40EC-9045-0064BCCA124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0"/>
          <a:ext cx="37623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516467</xdr:colOff>
      <xdr:row>60</xdr:row>
      <xdr:rowOff>254000</xdr:rowOff>
    </xdr:from>
    <xdr:to>
      <xdr:col>10</xdr:col>
      <xdr:colOff>1288365</xdr:colOff>
      <xdr:row>73</xdr:row>
      <xdr:rowOff>93134</xdr:rowOff>
    </xdr:to>
    <xdr:pic>
      <xdr:nvPicPr>
        <xdr:cNvPr id="2" name="Imagen 1">
          <a:extLst>
            <a:ext uri="{FF2B5EF4-FFF2-40B4-BE49-F238E27FC236}">
              <a16:creationId xmlns:a16="http://schemas.microsoft.com/office/drawing/2014/main" id="{6E224605-51E9-43AA-8353-C7CCD7BA8279}"/>
            </a:ext>
          </a:extLst>
        </xdr:cNvPr>
        <xdr:cNvPicPr>
          <a:picLocks noChangeAspect="1"/>
        </xdr:cNvPicPr>
      </xdr:nvPicPr>
      <xdr:blipFill>
        <a:blip xmlns:r="http://schemas.openxmlformats.org/officeDocument/2006/relationships" r:embed="rId4"/>
        <a:stretch>
          <a:fillRect/>
        </a:stretch>
      </xdr:blipFill>
      <xdr:spPr>
        <a:xfrm>
          <a:off x="7797800" y="11751733"/>
          <a:ext cx="6613898" cy="3420534"/>
        </a:xfrm>
        <a:prstGeom prst="rect">
          <a:avLst/>
        </a:prstGeom>
      </xdr:spPr>
    </xdr:pic>
    <xdr:clientData/>
  </xdr:twoCellAnchor>
  <xdr:twoCellAnchor editAs="oneCell">
    <xdr:from>
      <xdr:col>5</xdr:col>
      <xdr:colOff>516466</xdr:colOff>
      <xdr:row>80</xdr:row>
      <xdr:rowOff>143933</xdr:rowOff>
    </xdr:from>
    <xdr:to>
      <xdr:col>10</xdr:col>
      <xdr:colOff>1397000</xdr:colOff>
      <xdr:row>93</xdr:row>
      <xdr:rowOff>140851</xdr:rowOff>
    </xdr:to>
    <xdr:pic>
      <xdr:nvPicPr>
        <xdr:cNvPr id="3" name="Imagen 2">
          <a:extLst>
            <a:ext uri="{FF2B5EF4-FFF2-40B4-BE49-F238E27FC236}">
              <a16:creationId xmlns:a16="http://schemas.microsoft.com/office/drawing/2014/main" id="{B5389E75-FEA2-4151-A21B-4F3DA76FDF2D}"/>
            </a:ext>
          </a:extLst>
        </xdr:cNvPr>
        <xdr:cNvPicPr>
          <a:picLocks noChangeAspect="1"/>
        </xdr:cNvPicPr>
      </xdr:nvPicPr>
      <xdr:blipFill>
        <a:blip xmlns:r="http://schemas.openxmlformats.org/officeDocument/2006/relationships" r:embed="rId5"/>
        <a:stretch>
          <a:fillRect/>
        </a:stretch>
      </xdr:blipFill>
      <xdr:spPr>
        <a:xfrm>
          <a:off x="7797799" y="17322800"/>
          <a:ext cx="6722534" cy="3476718"/>
        </a:xfrm>
        <a:prstGeom prst="rect">
          <a:avLst/>
        </a:prstGeom>
      </xdr:spPr>
    </xdr:pic>
    <xdr:clientData/>
  </xdr:twoCellAnchor>
  <xdr:twoCellAnchor editAs="oneCell">
    <xdr:from>
      <xdr:col>5</xdr:col>
      <xdr:colOff>482599</xdr:colOff>
      <xdr:row>99</xdr:row>
      <xdr:rowOff>194733</xdr:rowOff>
    </xdr:from>
    <xdr:to>
      <xdr:col>11</xdr:col>
      <xdr:colOff>76199</xdr:colOff>
      <xdr:row>112</xdr:row>
      <xdr:rowOff>252953</xdr:rowOff>
    </xdr:to>
    <xdr:pic>
      <xdr:nvPicPr>
        <xdr:cNvPr id="4" name="Imagen 3">
          <a:extLst>
            <a:ext uri="{FF2B5EF4-FFF2-40B4-BE49-F238E27FC236}">
              <a16:creationId xmlns:a16="http://schemas.microsoft.com/office/drawing/2014/main" id="{1E156BF3-2257-47FC-B8CE-EC54B386A5C0}"/>
            </a:ext>
          </a:extLst>
        </xdr:cNvPr>
        <xdr:cNvPicPr>
          <a:picLocks noChangeAspect="1"/>
        </xdr:cNvPicPr>
      </xdr:nvPicPr>
      <xdr:blipFill>
        <a:blip xmlns:r="http://schemas.openxmlformats.org/officeDocument/2006/relationships" r:embed="rId6"/>
        <a:stretch>
          <a:fillRect/>
        </a:stretch>
      </xdr:blipFill>
      <xdr:spPr>
        <a:xfrm>
          <a:off x="7763932" y="22131866"/>
          <a:ext cx="6841067" cy="3538020"/>
        </a:xfrm>
        <a:prstGeom prst="rect">
          <a:avLst/>
        </a:prstGeom>
      </xdr:spPr>
    </xdr:pic>
    <xdr:clientData/>
  </xdr:twoCellAnchor>
  <xdr:twoCellAnchor editAs="oneCell">
    <xdr:from>
      <xdr:col>5</xdr:col>
      <xdr:colOff>465667</xdr:colOff>
      <xdr:row>124</xdr:row>
      <xdr:rowOff>220132</xdr:rowOff>
    </xdr:from>
    <xdr:to>
      <xdr:col>11</xdr:col>
      <xdr:colOff>93133</xdr:colOff>
      <xdr:row>137</xdr:row>
      <xdr:rowOff>243308</xdr:rowOff>
    </xdr:to>
    <xdr:pic>
      <xdr:nvPicPr>
        <xdr:cNvPr id="5" name="Imagen 4">
          <a:extLst>
            <a:ext uri="{FF2B5EF4-FFF2-40B4-BE49-F238E27FC236}">
              <a16:creationId xmlns:a16="http://schemas.microsoft.com/office/drawing/2014/main" id="{3D735813-8137-4855-A4A4-0EF2B422324F}"/>
            </a:ext>
          </a:extLst>
        </xdr:cNvPr>
        <xdr:cNvPicPr>
          <a:picLocks noChangeAspect="1"/>
        </xdr:cNvPicPr>
      </xdr:nvPicPr>
      <xdr:blipFill>
        <a:blip xmlns:r="http://schemas.openxmlformats.org/officeDocument/2006/relationships" r:embed="rId7"/>
        <a:stretch>
          <a:fillRect/>
        </a:stretch>
      </xdr:blipFill>
      <xdr:spPr>
        <a:xfrm>
          <a:off x="7747000" y="28439532"/>
          <a:ext cx="6874933" cy="3545309"/>
        </a:xfrm>
        <a:prstGeom prst="rect">
          <a:avLst/>
        </a:prstGeom>
      </xdr:spPr>
    </xdr:pic>
    <xdr:clientData/>
  </xdr:twoCellAnchor>
  <xdr:twoCellAnchor editAs="oneCell">
    <xdr:from>
      <xdr:col>5</xdr:col>
      <xdr:colOff>372533</xdr:colOff>
      <xdr:row>162</xdr:row>
      <xdr:rowOff>76199</xdr:rowOff>
    </xdr:from>
    <xdr:to>
      <xdr:col>11</xdr:col>
      <xdr:colOff>4312</xdr:colOff>
      <xdr:row>175</xdr:row>
      <xdr:rowOff>101599</xdr:rowOff>
    </xdr:to>
    <xdr:pic>
      <xdr:nvPicPr>
        <xdr:cNvPr id="6" name="Imagen 5">
          <a:extLst>
            <a:ext uri="{FF2B5EF4-FFF2-40B4-BE49-F238E27FC236}">
              <a16:creationId xmlns:a16="http://schemas.microsoft.com/office/drawing/2014/main" id="{ADDBD370-4907-47FA-B84B-67B3A0BA7F4B}"/>
            </a:ext>
          </a:extLst>
        </xdr:cNvPr>
        <xdr:cNvPicPr>
          <a:picLocks noChangeAspect="1"/>
        </xdr:cNvPicPr>
      </xdr:nvPicPr>
      <xdr:blipFill>
        <a:blip xmlns:r="http://schemas.openxmlformats.org/officeDocument/2006/relationships" r:embed="rId8"/>
        <a:stretch>
          <a:fillRect/>
        </a:stretch>
      </xdr:blipFill>
      <xdr:spPr>
        <a:xfrm>
          <a:off x="7653866" y="37922199"/>
          <a:ext cx="6879246" cy="3547533"/>
        </a:xfrm>
        <a:prstGeom prst="rect">
          <a:avLst/>
        </a:prstGeom>
      </xdr:spPr>
    </xdr:pic>
    <xdr:clientData/>
  </xdr:twoCellAnchor>
  <xdr:twoCellAnchor editAs="oneCell">
    <xdr:from>
      <xdr:col>5</xdr:col>
      <xdr:colOff>330200</xdr:colOff>
      <xdr:row>222</xdr:row>
      <xdr:rowOff>118532</xdr:rowOff>
    </xdr:from>
    <xdr:to>
      <xdr:col>11</xdr:col>
      <xdr:colOff>440540</xdr:colOff>
      <xdr:row>236</xdr:row>
      <xdr:rowOff>126998</xdr:rowOff>
    </xdr:to>
    <xdr:pic>
      <xdr:nvPicPr>
        <xdr:cNvPr id="15" name="Imagen 14">
          <a:extLst>
            <a:ext uri="{FF2B5EF4-FFF2-40B4-BE49-F238E27FC236}">
              <a16:creationId xmlns:a16="http://schemas.microsoft.com/office/drawing/2014/main" id="{5C2E01DE-3350-4756-A771-2F699668A8E1}"/>
            </a:ext>
          </a:extLst>
        </xdr:cNvPr>
        <xdr:cNvPicPr>
          <a:picLocks noChangeAspect="1"/>
        </xdr:cNvPicPr>
      </xdr:nvPicPr>
      <xdr:blipFill>
        <a:blip xmlns:r="http://schemas.openxmlformats.org/officeDocument/2006/relationships" r:embed="rId9"/>
        <a:stretch>
          <a:fillRect/>
        </a:stretch>
      </xdr:blipFill>
      <xdr:spPr>
        <a:xfrm>
          <a:off x="7611533" y="53797199"/>
          <a:ext cx="7357807" cy="3801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66</xdr:row>
      <xdr:rowOff>133350</xdr:rowOff>
    </xdr:from>
    <xdr:to>
      <xdr:col>1</xdr:col>
      <xdr:colOff>160191</xdr:colOff>
      <xdr:row>68</xdr:row>
      <xdr:rowOff>11429</xdr:rowOff>
    </xdr:to>
    <xdr:sp macro="" textlink="">
      <xdr:nvSpPr>
        <xdr:cNvPr id="5" name="4 Elipse">
          <a:extLst>
            <a:ext uri="{FF2B5EF4-FFF2-40B4-BE49-F238E27FC236}">
              <a16:creationId xmlns:a16="http://schemas.microsoft.com/office/drawing/2014/main" id="{6E6CCDA2-5957-42D5-A1B0-39991F26E2FD}"/>
            </a:ext>
          </a:extLst>
        </xdr:cNvPr>
        <xdr:cNvSpPr/>
      </xdr:nvSpPr>
      <xdr:spPr bwMode="auto">
        <a:xfrm>
          <a:off x="228600" y="3571875"/>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6</xdr:row>
      <xdr:rowOff>133350</xdr:rowOff>
    </xdr:from>
    <xdr:to>
      <xdr:col>1</xdr:col>
      <xdr:colOff>160191</xdr:colOff>
      <xdr:row>8</xdr:row>
      <xdr:rowOff>11429</xdr:rowOff>
    </xdr:to>
    <xdr:sp macro="" textlink="">
      <xdr:nvSpPr>
        <xdr:cNvPr id="7" name="6 Elipse">
          <a:extLst>
            <a:ext uri="{FF2B5EF4-FFF2-40B4-BE49-F238E27FC236}">
              <a16:creationId xmlns:a16="http://schemas.microsoft.com/office/drawing/2014/main" id="{ABBC55F1-DA26-4AC2-85C0-E792EE99758C}"/>
            </a:ext>
          </a:extLst>
        </xdr:cNvPr>
        <xdr:cNvSpPr/>
      </xdr:nvSpPr>
      <xdr:spPr bwMode="auto">
        <a:xfrm>
          <a:off x="228600" y="5334000"/>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93</xdr:row>
      <xdr:rowOff>133350</xdr:rowOff>
    </xdr:from>
    <xdr:to>
      <xdr:col>1</xdr:col>
      <xdr:colOff>160191</xdr:colOff>
      <xdr:row>95</xdr:row>
      <xdr:rowOff>11429</xdr:rowOff>
    </xdr:to>
    <xdr:sp macro="" textlink="">
      <xdr:nvSpPr>
        <xdr:cNvPr id="8" name="7 Elipse">
          <a:extLst>
            <a:ext uri="{FF2B5EF4-FFF2-40B4-BE49-F238E27FC236}">
              <a16:creationId xmlns:a16="http://schemas.microsoft.com/office/drawing/2014/main" id="{C43AAC31-1159-4438-AF29-5FAAF84AF3A5}"/>
            </a:ext>
          </a:extLst>
        </xdr:cNvPr>
        <xdr:cNvSpPr/>
      </xdr:nvSpPr>
      <xdr:spPr bwMode="auto">
        <a:xfrm>
          <a:off x="228600" y="4371975"/>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26</xdr:row>
      <xdr:rowOff>133350</xdr:rowOff>
    </xdr:from>
    <xdr:to>
      <xdr:col>1</xdr:col>
      <xdr:colOff>160191</xdr:colOff>
      <xdr:row>28</xdr:row>
      <xdr:rowOff>11429</xdr:rowOff>
    </xdr:to>
    <xdr:sp macro="" textlink="">
      <xdr:nvSpPr>
        <xdr:cNvPr id="9" name="8 Elipse">
          <a:extLst>
            <a:ext uri="{FF2B5EF4-FFF2-40B4-BE49-F238E27FC236}">
              <a16:creationId xmlns:a16="http://schemas.microsoft.com/office/drawing/2014/main" id="{4752FDCC-6FF1-4FF5-978B-AB63A23ECA5B}"/>
            </a:ext>
          </a:extLst>
        </xdr:cNvPr>
        <xdr:cNvSpPr/>
      </xdr:nvSpPr>
      <xdr:spPr bwMode="auto">
        <a:xfrm>
          <a:off x="228600" y="1285875"/>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46</xdr:row>
      <xdr:rowOff>133350</xdr:rowOff>
    </xdr:from>
    <xdr:to>
      <xdr:col>1</xdr:col>
      <xdr:colOff>160191</xdr:colOff>
      <xdr:row>48</xdr:row>
      <xdr:rowOff>11429</xdr:rowOff>
    </xdr:to>
    <xdr:sp macro="" textlink="">
      <xdr:nvSpPr>
        <xdr:cNvPr id="10" name="9 Elipse">
          <a:extLst>
            <a:ext uri="{FF2B5EF4-FFF2-40B4-BE49-F238E27FC236}">
              <a16:creationId xmlns:a16="http://schemas.microsoft.com/office/drawing/2014/main" id="{7A815529-8B13-4001-AF67-15C335B161C5}"/>
            </a:ext>
          </a:extLst>
        </xdr:cNvPr>
        <xdr:cNvSpPr/>
      </xdr:nvSpPr>
      <xdr:spPr bwMode="auto">
        <a:xfrm>
          <a:off x="228600" y="4743450"/>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219075</xdr:colOff>
      <xdr:row>144</xdr:row>
      <xdr:rowOff>66674</xdr:rowOff>
    </xdr:from>
    <xdr:to>
      <xdr:col>1</xdr:col>
      <xdr:colOff>169716</xdr:colOff>
      <xdr:row>146</xdr:row>
      <xdr:rowOff>9524</xdr:rowOff>
    </xdr:to>
    <xdr:sp macro="" textlink="">
      <xdr:nvSpPr>
        <xdr:cNvPr id="12" name="11 Elipse">
          <a:extLst>
            <a:ext uri="{FF2B5EF4-FFF2-40B4-BE49-F238E27FC236}">
              <a16:creationId xmlns:a16="http://schemas.microsoft.com/office/drawing/2014/main" id="{1BD7DD88-E642-4F09-826B-22F2BFA9E392}"/>
            </a:ext>
          </a:extLst>
        </xdr:cNvPr>
        <xdr:cNvSpPr/>
      </xdr:nvSpPr>
      <xdr:spPr bwMode="auto">
        <a:xfrm>
          <a:off x="219075" y="21640799"/>
          <a:ext cx="198291" cy="18097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119</xdr:row>
      <xdr:rowOff>66676</xdr:rowOff>
    </xdr:from>
    <xdr:to>
      <xdr:col>1</xdr:col>
      <xdr:colOff>161925</xdr:colOff>
      <xdr:row>121</xdr:row>
      <xdr:rowOff>11430</xdr:rowOff>
    </xdr:to>
    <xdr:sp macro="" textlink="">
      <xdr:nvSpPr>
        <xdr:cNvPr id="13" name="7 Elipse">
          <a:extLst>
            <a:ext uri="{FF2B5EF4-FFF2-40B4-BE49-F238E27FC236}">
              <a16:creationId xmlns:a16="http://schemas.microsoft.com/office/drawing/2014/main" id="{4DE998B3-8672-4BC9-AEA8-024551C58F70}"/>
            </a:ext>
          </a:extLst>
        </xdr:cNvPr>
        <xdr:cNvSpPr/>
      </xdr:nvSpPr>
      <xdr:spPr bwMode="auto">
        <a:xfrm>
          <a:off x="228600" y="22917151"/>
          <a:ext cx="180975"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4</xdr:col>
      <xdr:colOff>885825</xdr:colOff>
      <xdr:row>0</xdr:row>
      <xdr:rowOff>95250</xdr:rowOff>
    </xdr:from>
    <xdr:to>
      <xdr:col>9</xdr:col>
      <xdr:colOff>295275</xdr:colOff>
      <xdr:row>3</xdr:row>
      <xdr:rowOff>247650</xdr:rowOff>
    </xdr:to>
    <xdr:grpSp>
      <xdr:nvGrpSpPr>
        <xdr:cNvPr id="293683" name="20 Grupo">
          <a:extLst>
            <a:ext uri="{FF2B5EF4-FFF2-40B4-BE49-F238E27FC236}">
              <a16:creationId xmlns:a16="http://schemas.microsoft.com/office/drawing/2014/main" id="{31F90CA5-69FD-43A9-A299-C29D5EDDDF1F}"/>
            </a:ext>
          </a:extLst>
        </xdr:cNvPr>
        <xdr:cNvGrpSpPr>
          <a:grpSpLocks/>
        </xdr:cNvGrpSpPr>
      </xdr:nvGrpSpPr>
      <xdr:grpSpPr bwMode="auto">
        <a:xfrm>
          <a:off x="5686425" y="95250"/>
          <a:ext cx="5238750" cy="800100"/>
          <a:chOff x="400050" y="133350"/>
          <a:chExt cx="5238750" cy="762000"/>
        </a:xfrm>
      </xdr:grpSpPr>
      <xdr:pic>
        <xdr:nvPicPr>
          <xdr:cNvPr id="293685" name="22 Imagen">
            <a:extLst>
              <a:ext uri="{FF2B5EF4-FFF2-40B4-BE49-F238E27FC236}">
                <a16:creationId xmlns:a16="http://schemas.microsoft.com/office/drawing/2014/main" id="{A06E96B8-A346-4965-B42D-F58A80109D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47562"/>
          <a:stretch>
            <a:fillRect/>
          </a:stretch>
        </xdr:blipFill>
        <xdr:spPr bwMode="auto">
          <a:xfrm>
            <a:off x="400050" y="573279"/>
            <a:ext cx="5238750" cy="32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3686" name="26 Imagen">
            <a:extLst>
              <a:ext uri="{FF2B5EF4-FFF2-40B4-BE49-F238E27FC236}">
                <a16:creationId xmlns:a16="http://schemas.microsoft.com/office/drawing/2014/main" id="{31C821AC-E679-4614-833C-F4D0D79B98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438" r="11690" b="19202"/>
          <a:stretch>
            <a:fillRect/>
          </a:stretch>
        </xdr:blipFill>
        <xdr:spPr bwMode="auto">
          <a:xfrm>
            <a:off x="962025" y="133350"/>
            <a:ext cx="3981450" cy="42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9525</xdr:colOff>
      <xdr:row>0</xdr:row>
      <xdr:rowOff>0</xdr:rowOff>
    </xdr:from>
    <xdr:to>
      <xdr:col>3</xdr:col>
      <xdr:colOff>78105</xdr:colOff>
      <xdr:row>4</xdr:row>
      <xdr:rowOff>19050</xdr:rowOff>
    </xdr:to>
    <xdr:pic>
      <xdr:nvPicPr>
        <xdr:cNvPr id="293684" name="Imagen 1">
          <a:extLst>
            <a:ext uri="{FF2B5EF4-FFF2-40B4-BE49-F238E27FC236}">
              <a16:creationId xmlns:a16="http://schemas.microsoft.com/office/drawing/2014/main" id="{FE854C58-4D27-457B-A613-5D8A234E83A3}"/>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25" y="0"/>
          <a:ext cx="37623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211</xdr:row>
      <xdr:rowOff>133350</xdr:rowOff>
    </xdr:from>
    <xdr:to>
      <xdr:col>1</xdr:col>
      <xdr:colOff>160191</xdr:colOff>
      <xdr:row>213</xdr:row>
      <xdr:rowOff>11429</xdr:rowOff>
    </xdr:to>
    <xdr:sp macro="" textlink="">
      <xdr:nvSpPr>
        <xdr:cNvPr id="2" name="4 Elipse">
          <a:extLst>
            <a:ext uri="{FF2B5EF4-FFF2-40B4-BE49-F238E27FC236}">
              <a16:creationId xmlns:a16="http://schemas.microsoft.com/office/drawing/2014/main" id="{38792A76-A997-42CA-BC41-BF0EC6A88A8B}"/>
            </a:ext>
          </a:extLst>
        </xdr:cNvPr>
        <xdr:cNvSpPr/>
      </xdr:nvSpPr>
      <xdr:spPr bwMode="auto">
        <a:xfrm>
          <a:off x="228600" y="12077700"/>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6</xdr:row>
      <xdr:rowOff>133350</xdr:rowOff>
    </xdr:from>
    <xdr:to>
      <xdr:col>1</xdr:col>
      <xdr:colOff>160191</xdr:colOff>
      <xdr:row>8</xdr:row>
      <xdr:rowOff>11429</xdr:rowOff>
    </xdr:to>
    <xdr:sp macro="" textlink="">
      <xdr:nvSpPr>
        <xdr:cNvPr id="4" name="6 Elipse">
          <a:extLst>
            <a:ext uri="{FF2B5EF4-FFF2-40B4-BE49-F238E27FC236}">
              <a16:creationId xmlns:a16="http://schemas.microsoft.com/office/drawing/2014/main" id="{FB4D6775-3DEA-498F-BDD6-00F7FCA0E753}"/>
            </a:ext>
          </a:extLst>
        </xdr:cNvPr>
        <xdr:cNvSpPr/>
      </xdr:nvSpPr>
      <xdr:spPr bwMode="auto">
        <a:xfrm>
          <a:off x="228600" y="1285875"/>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228600</xdr:colOff>
      <xdr:row>19</xdr:row>
      <xdr:rowOff>133350</xdr:rowOff>
    </xdr:from>
    <xdr:to>
      <xdr:col>1</xdr:col>
      <xdr:colOff>160191</xdr:colOff>
      <xdr:row>21</xdr:row>
      <xdr:rowOff>11429</xdr:rowOff>
    </xdr:to>
    <xdr:sp macro="" textlink="">
      <xdr:nvSpPr>
        <xdr:cNvPr id="6" name="8 Elipse">
          <a:extLst>
            <a:ext uri="{FF2B5EF4-FFF2-40B4-BE49-F238E27FC236}">
              <a16:creationId xmlns:a16="http://schemas.microsoft.com/office/drawing/2014/main" id="{1C4DB0F4-58B1-4394-859D-A5DF104474E3}"/>
            </a:ext>
          </a:extLst>
        </xdr:cNvPr>
        <xdr:cNvSpPr/>
      </xdr:nvSpPr>
      <xdr:spPr bwMode="auto">
        <a:xfrm>
          <a:off x="228600" y="4886325"/>
          <a:ext cx="179241" cy="17335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1</xdr:col>
      <xdr:colOff>0</xdr:colOff>
      <xdr:row>233</xdr:row>
      <xdr:rowOff>57150</xdr:rowOff>
    </xdr:from>
    <xdr:to>
      <xdr:col>1</xdr:col>
      <xdr:colOff>160191</xdr:colOff>
      <xdr:row>235</xdr:row>
      <xdr:rowOff>11429</xdr:rowOff>
    </xdr:to>
    <xdr:sp macro="" textlink="">
      <xdr:nvSpPr>
        <xdr:cNvPr id="9" name="7 Elipse">
          <a:extLst>
            <a:ext uri="{FF2B5EF4-FFF2-40B4-BE49-F238E27FC236}">
              <a16:creationId xmlns:a16="http://schemas.microsoft.com/office/drawing/2014/main" id="{32D8567C-D45D-4C90-920A-5571CB8E48AD}"/>
            </a:ext>
          </a:extLst>
        </xdr:cNvPr>
        <xdr:cNvSpPr/>
      </xdr:nvSpPr>
      <xdr:spPr bwMode="auto">
        <a:xfrm>
          <a:off x="247650" y="11391900"/>
          <a:ext cx="160191" cy="182879"/>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8</xdr:col>
      <xdr:colOff>9525</xdr:colOff>
      <xdr:row>0</xdr:row>
      <xdr:rowOff>95250</xdr:rowOff>
    </xdr:from>
    <xdr:to>
      <xdr:col>13</xdr:col>
      <xdr:colOff>361950</xdr:colOff>
      <xdr:row>3</xdr:row>
      <xdr:rowOff>457200</xdr:rowOff>
    </xdr:to>
    <xdr:grpSp>
      <xdr:nvGrpSpPr>
        <xdr:cNvPr id="295506" name="20 Grupo">
          <a:extLst>
            <a:ext uri="{FF2B5EF4-FFF2-40B4-BE49-F238E27FC236}">
              <a16:creationId xmlns:a16="http://schemas.microsoft.com/office/drawing/2014/main" id="{4E087A4C-FC11-4703-BA0E-EF76FEC0C863}"/>
            </a:ext>
          </a:extLst>
        </xdr:cNvPr>
        <xdr:cNvGrpSpPr>
          <a:grpSpLocks/>
        </xdr:cNvGrpSpPr>
      </xdr:nvGrpSpPr>
      <xdr:grpSpPr bwMode="auto">
        <a:xfrm>
          <a:off x="9705975" y="95250"/>
          <a:ext cx="5819775" cy="1009650"/>
          <a:chOff x="400050" y="133350"/>
          <a:chExt cx="5238750" cy="762000"/>
        </a:xfrm>
      </xdr:grpSpPr>
      <xdr:pic>
        <xdr:nvPicPr>
          <xdr:cNvPr id="295515" name="22 Imagen">
            <a:extLst>
              <a:ext uri="{FF2B5EF4-FFF2-40B4-BE49-F238E27FC236}">
                <a16:creationId xmlns:a16="http://schemas.microsoft.com/office/drawing/2014/main" id="{219C55B6-D8C7-4C7A-BBE1-B398EDCD1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47562"/>
          <a:stretch>
            <a:fillRect/>
          </a:stretch>
        </xdr:blipFill>
        <xdr:spPr bwMode="auto">
          <a:xfrm>
            <a:off x="400050" y="573279"/>
            <a:ext cx="5238750" cy="32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5516" name="26 Imagen">
            <a:extLst>
              <a:ext uri="{FF2B5EF4-FFF2-40B4-BE49-F238E27FC236}">
                <a16:creationId xmlns:a16="http://schemas.microsoft.com/office/drawing/2014/main" id="{006E5F4E-458A-4CAA-9509-4D075CAE3E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438" r="11690" b="19202"/>
          <a:stretch>
            <a:fillRect/>
          </a:stretch>
        </xdr:blipFill>
        <xdr:spPr bwMode="auto">
          <a:xfrm>
            <a:off x="962025" y="133350"/>
            <a:ext cx="3981450" cy="42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66675</xdr:colOff>
      <xdr:row>0</xdr:row>
      <xdr:rowOff>0</xdr:rowOff>
    </xdr:from>
    <xdr:to>
      <xdr:col>2</xdr:col>
      <xdr:colOff>1667510</xdr:colOff>
      <xdr:row>3</xdr:row>
      <xdr:rowOff>390525</xdr:rowOff>
    </xdr:to>
    <xdr:pic>
      <xdr:nvPicPr>
        <xdr:cNvPr id="295507" name="Imagen 1">
          <a:extLst>
            <a:ext uri="{FF2B5EF4-FFF2-40B4-BE49-F238E27FC236}">
              <a16:creationId xmlns:a16="http://schemas.microsoft.com/office/drawing/2014/main" id="{6DD2F896-F778-4517-9662-78D22AAD40C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675" y="0"/>
          <a:ext cx="37623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33</xdr:row>
      <xdr:rowOff>114299</xdr:rowOff>
    </xdr:from>
    <xdr:to>
      <xdr:col>1</xdr:col>
      <xdr:colOff>190500</xdr:colOff>
      <xdr:row>35</xdr:row>
      <xdr:rowOff>28575</xdr:rowOff>
    </xdr:to>
    <xdr:sp macro="" textlink="">
      <xdr:nvSpPr>
        <xdr:cNvPr id="10" name="13 Elipse">
          <a:extLst>
            <a:ext uri="{FF2B5EF4-FFF2-40B4-BE49-F238E27FC236}">
              <a16:creationId xmlns:a16="http://schemas.microsoft.com/office/drawing/2014/main" id="{FEF3FE9F-28A3-4174-8EFA-0EDBBD268CCD}"/>
            </a:ext>
          </a:extLst>
        </xdr:cNvPr>
        <xdr:cNvSpPr/>
      </xdr:nvSpPr>
      <xdr:spPr bwMode="auto">
        <a:xfrm>
          <a:off x="219075" y="6848474"/>
          <a:ext cx="219075" cy="190501"/>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180975</xdr:colOff>
      <xdr:row>50</xdr:row>
      <xdr:rowOff>95250</xdr:rowOff>
    </xdr:from>
    <xdr:to>
      <xdr:col>1</xdr:col>
      <xdr:colOff>152400</xdr:colOff>
      <xdr:row>52</xdr:row>
      <xdr:rowOff>57150</xdr:rowOff>
    </xdr:to>
    <xdr:sp macro="" textlink="">
      <xdr:nvSpPr>
        <xdr:cNvPr id="11" name="11 Elipse">
          <a:extLst>
            <a:ext uri="{FF2B5EF4-FFF2-40B4-BE49-F238E27FC236}">
              <a16:creationId xmlns:a16="http://schemas.microsoft.com/office/drawing/2014/main" id="{B1F94AD3-962D-4193-A005-4E599BBADB56}"/>
            </a:ext>
          </a:extLst>
        </xdr:cNvPr>
        <xdr:cNvSpPr/>
      </xdr:nvSpPr>
      <xdr:spPr bwMode="auto">
        <a:xfrm>
          <a:off x="180975" y="10820400"/>
          <a:ext cx="219075" cy="23812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676275</xdr:colOff>
      <xdr:row>71</xdr:row>
      <xdr:rowOff>57149</xdr:rowOff>
    </xdr:from>
    <xdr:to>
      <xdr:col>1</xdr:col>
      <xdr:colOff>188737</xdr:colOff>
      <xdr:row>72</xdr:row>
      <xdr:rowOff>47624</xdr:rowOff>
    </xdr:to>
    <xdr:sp macro="" textlink="">
      <xdr:nvSpPr>
        <xdr:cNvPr id="12" name="9 Elipse">
          <a:extLst>
            <a:ext uri="{FF2B5EF4-FFF2-40B4-BE49-F238E27FC236}">
              <a16:creationId xmlns:a16="http://schemas.microsoft.com/office/drawing/2014/main" id="{A64BE950-D4BC-4CD5-9296-7C390D3CFDFC}"/>
            </a:ext>
          </a:extLst>
        </xdr:cNvPr>
        <xdr:cNvSpPr/>
      </xdr:nvSpPr>
      <xdr:spPr bwMode="auto">
        <a:xfrm>
          <a:off x="676275" y="9048749"/>
          <a:ext cx="274462" cy="21907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3</xdr:col>
      <xdr:colOff>719667</xdr:colOff>
      <xdr:row>82</xdr:row>
      <xdr:rowOff>0</xdr:rowOff>
    </xdr:from>
    <xdr:to>
      <xdr:col>3</xdr:col>
      <xdr:colOff>734485</xdr:colOff>
      <xdr:row>82</xdr:row>
      <xdr:rowOff>120651</xdr:rowOff>
    </xdr:to>
    <xdr:cxnSp macro="">
      <xdr:nvCxnSpPr>
        <xdr:cNvPr id="13" name="24 Conector recto">
          <a:extLst>
            <a:ext uri="{FF2B5EF4-FFF2-40B4-BE49-F238E27FC236}">
              <a16:creationId xmlns:a16="http://schemas.microsoft.com/office/drawing/2014/main" id="{7A724AB4-32B5-44DE-B7FB-66DEA1316A9C}"/>
            </a:ext>
          </a:extLst>
        </xdr:cNvPr>
        <xdr:cNvCxnSpPr/>
      </xdr:nvCxnSpPr>
      <xdr:spPr bwMode="auto">
        <a:xfrm>
          <a:off x="6882342" y="11410950"/>
          <a:ext cx="14818" cy="120651"/>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180975</xdr:colOff>
      <xdr:row>92</xdr:row>
      <xdr:rowOff>57150</xdr:rowOff>
    </xdr:from>
    <xdr:to>
      <xdr:col>1</xdr:col>
      <xdr:colOff>142875</xdr:colOff>
      <xdr:row>94</xdr:row>
      <xdr:rowOff>38100</xdr:rowOff>
    </xdr:to>
    <xdr:sp macro="" textlink="">
      <xdr:nvSpPr>
        <xdr:cNvPr id="14" name="15 Elipse">
          <a:extLst>
            <a:ext uri="{FF2B5EF4-FFF2-40B4-BE49-F238E27FC236}">
              <a16:creationId xmlns:a16="http://schemas.microsoft.com/office/drawing/2014/main" id="{2192AB26-E3DE-44ED-A7D7-DDE47D224E4C}"/>
            </a:ext>
          </a:extLst>
        </xdr:cNvPr>
        <xdr:cNvSpPr/>
      </xdr:nvSpPr>
      <xdr:spPr bwMode="auto">
        <a:xfrm>
          <a:off x="180975" y="19516725"/>
          <a:ext cx="209550" cy="238125"/>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190501</xdr:colOff>
      <xdr:row>131</xdr:row>
      <xdr:rowOff>19051</xdr:rowOff>
    </xdr:from>
    <xdr:to>
      <xdr:col>1</xdr:col>
      <xdr:colOff>155929</xdr:colOff>
      <xdr:row>132</xdr:row>
      <xdr:rowOff>38099</xdr:rowOff>
    </xdr:to>
    <xdr:sp macro="" textlink="">
      <xdr:nvSpPr>
        <xdr:cNvPr id="15" name="17 Elipse">
          <a:extLst>
            <a:ext uri="{FF2B5EF4-FFF2-40B4-BE49-F238E27FC236}">
              <a16:creationId xmlns:a16="http://schemas.microsoft.com/office/drawing/2014/main" id="{5F08F425-9D0F-4751-A369-EAA2817E482C}"/>
            </a:ext>
          </a:extLst>
        </xdr:cNvPr>
        <xdr:cNvSpPr/>
      </xdr:nvSpPr>
      <xdr:spPr bwMode="auto">
        <a:xfrm>
          <a:off x="190501" y="30432376"/>
          <a:ext cx="213078" cy="247648"/>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180975</xdr:colOff>
      <xdr:row>185</xdr:row>
      <xdr:rowOff>19051</xdr:rowOff>
    </xdr:from>
    <xdr:to>
      <xdr:col>1</xdr:col>
      <xdr:colOff>133350</xdr:colOff>
      <xdr:row>186</xdr:row>
      <xdr:rowOff>28575</xdr:rowOff>
    </xdr:to>
    <xdr:sp macro="" textlink="">
      <xdr:nvSpPr>
        <xdr:cNvPr id="16" name="19 Elipse">
          <a:extLst>
            <a:ext uri="{FF2B5EF4-FFF2-40B4-BE49-F238E27FC236}">
              <a16:creationId xmlns:a16="http://schemas.microsoft.com/office/drawing/2014/main" id="{B85BE3C1-13F8-4FC8-97E4-50B31810FBAD}"/>
            </a:ext>
          </a:extLst>
        </xdr:cNvPr>
        <xdr:cNvSpPr/>
      </xdr:nvSpPr>
      <xdr:spPr bwMode="auto">
        <a:xfrm>
          <a:off x="180975" y="42957751"/>
          <a:ext cx="200025" cy="209549"/>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6</xdr:row>
      <xdr:rowOff>142875</xdr:rowOff>
    </xdr:from>
    <xdr:to>
      <xdr:col>1</xdr:col>
      <xdr:colOff>219075</xdr:colOff>
      <xdr:row>7</xdr:row>
      <xdr:rowOff>200024</xdr:rowOff>
    </xdr:to>
    <xdr:sp macro="" textlink="">
      <xdr:nvSpPr>
        <xdr:cNvPr id="6" name="5 Elipse">
          <a:extLst>
            <a:ext uri="{FF2B5EF4-FFF2-40B4-BE49-F238E27FC236}">
              <a16:creationId xmlns:a16="http://schemas.microsoft.com/office/drawing/2014/main" id="{D72F9ECE-DBCC-4FE1-9B75-8B9595BB4E74}"/>
            </a:ext>
          </a:extLst>
        </xdr:cNvPr>
        <xdr:cNvSpPr/>
      </xdr:nvSpPr>
      <xdr:spPr bwMode="auto">
        <a:xfrm>
          <a:off x="257175" y="3095625"/>
          <a:ext cx="209550" cy="21907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0</xdr:col>
      <xdr:colOff>222251</xdr:colOff>
      <xdr:row>38</xdr:row>
      <xdr:rowOff>31750</xdr:rowOff>
    </xdr:from>
    <xdr:to>
      <xdr:col>1</xdr:col>
      <xdr:colOff>226914</xdr:colOff>
      <xdr:row>39</xdr:row>
      <xdr:rowOff>11538</xdr:rowOff>
    </xdr:to>
    <xdr:sp macro="" textlink="">
      <xdr:nvSpPr>
        <xdr:cNvPr id="18" name="17 Elipse">
          <a:extLst>
            <a:ext uri="{FF2B5EF4-FFF2-40B4-BE49-F238E27FC236}">
              <a16:creationId xmlns:a16="http://schemas.microsoft.com/office/drawing/2014/main" id="{3692C8FE-2EEB-434A-81E2-58ADAEB88C74}"/>
            </a:ext>
          </a:extLst>
        </xdr:cNvPr>
        <xdr:cNvSpPr/>
      </xdr:nvSpPr>
      <xdr:spPr bwMode="auto">
        <a:xfrm>
          <a:off x="222251" y="7006167"/>
          <a:ext cx="248080" cy="223204"/>
        </a:xfrm>
        <a:prstGeom prst="ellipse">
          <a:avLst/>
        </a:prstGeom>
        <a:solidFill>
          <a:schemeClr val="accent5">
            <a:lumMod val="60000"/>
            <a:lumOff val="40000"/>
          </a:schemeClr>
        </a:solidFill>
        <a:ln>
          <a:headEnd type="none" w="med" len="med"/>
          <a:tailEnd type="none" w="med" len="med"/>
        </a:ln>
      </xdr:spPr>
      <xdr:style>
        <a:lnRef idx="3">
          <a:schemeClr val="lt1"/>
        </a:lnRef>
        <a:fillRef idx="1">
          <a:schemeClr val="accent5"/>
        </a:fillRef>
        <a:effectRef idx="1">
          <a:schemeClr val="accent5"/>
        </a:effectRef>
        <a:fontRef idx="minor">
          <a:schemeClr val="lt1"/>
        </a:fontRef>
      </xdr:style>
      <xdr:txBody>
        <a:bodyPr vertOverflow="clip" horzOverflow="clip" wrap="square" lIns="18288" tIns="0" rIns="0" bIns="0" rtlCol="0" anchor="t" upright="1"/>
        <a:lstStyle/>
        <a:p>
          <a:endParaRPr lang="es-ES"/>
        </a:p>
      </xdr:txBody>
    </xdr:sp>
    <xdr:clientData/>
  </xdr:twoCellAnchor>
  <xdr:twoCellAnchor>
    <xdr:from>
      <xdr:col>5</xdr:col>
      <xdr:colOff>571500</xdr:colOff>
      <xdr:row>0</xdr:row>
      <xdr:rowOff>114300</xdr:rowOff>
    </xdr:from>
    <xdr:to>
      <xdr:col>11</xdr:col>
      <xdr:colOff>438150</xdr:colOff>
      <xdr:row>3</xdr:row>
      <xdr:rowOff>228600</xdr:rowOff>
    </xdr:to>
    <xdr:grpSp>
      <xdr:nvGrpSpPr>
        <xdr:cNvPr id="294447" name="1 Grupo">
          <a:extLst>
            <a:ext uri="{FF2B5EF4-FFF2-40B4-BE49-F238E27FC236}">
              <a16:creationId xmlns:a16="http://schemas.microsoft.com/office/drawing/2014/main" id="{9190BA5A-B358-44AB-95A9-DAA78759D25D}"/>
            </a:ext>
          </a:extLst>
        </xdr:cNvPr>
        <xdr:cNvGrpSpPr>
          <a:grpSpLocks/>
        </xdr:cNvGrpSpPr>
      </xdr:nvGrpSpPr>
      <xdr:grpSpPr bwMode="auto">
        <a:xfrm>
          <a:off x="5810250" y="114300"/>
          <a:ext cx="5238750" cy="762000"/>
          <a:chOff x="152400" y="78254"/>
          <a:chExt cx="5237159" cy="759946"/>
        </a:xfrm>
      </xdr:grpSpPr>
      <xdr:pic>
        <xdr:nvPicPr>
          <xdr:cNvPr id="294455" name="18 Imagen">
            <a:extLst>
              <a:ext uri="{FF2B5EF4-FFF2-40B4-BE49-F238E27FC236}">
                <a16:creationId xmlns:a16="http://schemas.microsoft.com/office/drawing/2014/main" id="{73AB0644-AB33-4D5E-9EEA-041B0107C2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47562"/>
          <a:stretch>
            <a:fillRect/>
          </a:stretch>
        </xdr:blipFill>
        <xdr:spPr bwMode="auto">
          <a:xfrm>
            <a:off x="152400" y="516997"/>
            <a:ext cx="5237159" cy="321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4456" name="19 Imagen">
            <a:extLst>
              <a:ext uri="{FF2B5EF4-FFF2-40B4-BE49-F238E27FC236}">
                <a16:creationId xmlns:a16="http://schemas.microsoft.com/office/drawing/2014/main" id="{87A499B5-2E4D-4EF2-A66A-D192BCA646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7438" r="11690" b="19202"/>
          <a:stretch>
            <a:fillRect/>
          </a:stretch>
        </xdr:blipFill>
        <xdr:spPr bwMode="auto">
          <a:xfrm>
            <a:off x="714204" y="78254"/>
            <a:ext cx="3980241" cy="41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9525</xdr:colOff>
      <xdr:row>0</xdr:row>
      <xdr:rowOff>0</xdr:rowOff>
    </xdr:from>
    <xdr:to>
      <xdr:col>3</xdr:col>
      <xdr:colOff>438150</xdr:colOff>
      <xdr:row>4</xdr:row>
      <xdr:rowOff>28575</xdr:rowOff>
    </xdr:to>
    <xdr:pic>
      <xdr:nvPicPr>
        <xdr:cNvPr id="294449" name="Imagen 1">
          <a:extLst>
            <a:ext uri="{FF2B5EF4-FFF2-40B4-BE49-F238E27FC236}">
              <a16:creationId xmlns:a16="http://schemas.microsoft.com/office/drawing/2014/main" id="{861F9B7D-8833-40D7-90F3-89FA211E6DD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25" y="0"/>
          <a:ext cx="37528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135255</xdr:colOff>
      <xdr:row>10</xdr:row>
      <xdr:rowOff>167639</xdr:rowOff>
    </xdr:from>
    <xdr:to>
      <xdr:col>4</xdr:col>
      <xdr:colOff>28575</xdr:colOff>
      <xdr:row>35</xdr:row>
      <xdr:rowOff>51124</xdr:rowOff>
    </xdr:to>
    <xdr:pic>
      <xdr:nvPicPr>
        <xdr:cNvPr id="5" name="Imagen 4">
          <a:extLst>
            <a:ext uri="{FF2B5EF4-FFF2-40B4-BE49-F238E27FC236}">
              <a16:creationId xmlns:a16="http://schemas.microsoft.com/office/drawing/2014/main" id="{2CEEE098-8573-4670-B51C-607C5D175044}"/>
            </a:ext>
          </a:extLst>
        </xdr:cNvPr>
        <xdr:cNvPicPr>
          <a:picLocks noChangeAspect="1"/>
        </xdr:cNvPicPr>
      </xdr:nvPicPr>
      <xdr:blipFill>
        <a:blip xmlns:r="http://schemas.openxmlformats.org/officeDocument/2006/relationships" r:embed="rId4"/>
        <a:stretch>
          <a:fillRect/>
        </a:stretch>
      </xdr:blipFill>
      <xdr:spPr>
        <a:xfrm>
          <a:off x="135255" y="2034539"/>
          <a:ext cx="4331970" cy="4169735"/>
        </a:xfrm>
        <a:prstGeom prst="rect">
          <a:avLst/>
        </a:prstGeom>
        <a:ln>
          <a:noFill/>
        </a:ln>
        <a:effectLst>
          <a:outerShdw blurRad="190500" algn="tl" rotWithShape="0">
            <a:srgbClr val="000000">
              <a:alpha val="70000"/>
            </a:srgbClr>
          </a:outerShdw>
        </a:effectLst>
      </xdr:spPr>
    </xdr:pic>
    <xdr:clientData/>
  </xdr:twoCellAnchor>
  <xdr:twoCellAnchor editAs="oneCell">
    <xdr:from>
      <xdr:col>6</xdr:col>
      <xdr:colOff>501015</xdr:colOff>
      <xdr:row>11</xdr:row>
      <xdr:rowOff>28575</xdr:rowOff>
    </xdr:from>
    <xdr:to>
      <xdr:col>17</xdr:col>
      <xdr:colOff>200025</xdr:colOff>
      <xdr:row>36</xdr:row>
      <xdr:rowOff>144011</xdr:rowOff>
    </xdr:to>
    <xdr:pic>
      <xdr:nvPicPr>
        <xdr:cNvPr id="7" name="Imagen 6">
          <a:extLst>
            <a:ext uri="{FF2B5EF4-FFF2-40B4-BE49-F238E27FC236}">
              <a16:creationId xmlns:a16="http://schemas.microsoft.com/office/drawing/2014/main" id="{BC3B7086-ECE3-4F1E-96B1-4630B061A808}"/>
            </a:ext>
          </a:extLst>
        </xdr:cNvPr>
        <xdr:cNvPicPr>
          <a:picLocks noChangeAspect="1"/>
        </xdr:cNvPicPr>
      </xdr:nvPicPr>
      <xdr:blipFill>
        <a:blip xmlns:r="http://schemas.openxmlformats.org/officeDocument/2006/relationships" r:embed="rId5"/>
        <a:stretch>
          <a:fillRect/>
        </a:stretch>
      </xdr:blipFill>
      <xdr:spPr>
        <a:xfrm>
          <a:off x="6920865" y="2066925"/>
          <a:ext cx="9004935" cy="4401686"/>
        </a:xfrm>
        <a:prstGeom prst="rect">
          <a:avLst/>
        </a:prstGeom>
        <a:ln w="127000" cap="rnd">
          <a:solidFill>
            <a:srgbClr val="FFFFFF"/>
          </a:solidFill>
        </a:ln>
        <a:effectLst>
          <a:outerShdw blurRad="76200" dist="95250" dir="10500000" sx="97000" sy="23000" kx="900000" algn="br" rotWithShape="0">
            <a:srgbClr val="000000">
              <a:alpha val="20000"/>
            </a:srgbClr>
          </a:outerShdw>
        </a:effectLst>
        <a:scene3d>
          <a:camera prst="orthographicFront"/>
          <a:lightRig rig="twoPt" dir="t">
            <a:rot lat="0" lon="0" rev="7800000"/>
          </a:lightRig>
        </a:scene3d>
        <a:sp3d contourW="6350">
          <a:bevelT w="50800" h="16510"/>
          <a:contourClr>
            <a:srgbClr val="C0C0C0"/>
          </a:contourClr>
        </a:sp3d>
      </xdr:spPr>
    </xdr:pic>
    <xdr:clientData/>
  </xdr:twoCellAnchor>
  <xdr:twoCellAnchor>
    <xdr:from>
      <xdr:col>4</xdr:col>
      <xdr:colOff>444599</xdr:colOff>
      <xdr:row>15</xdr:row>
      <xdr:rowOff>64373</xdr:rowOff>
    </xdr:from>
    <xdr:to>
      <xdr:col>5</xdr:col>
      <xdr:colOff>961365</xdr:colOff>
      <xdr:row>23</xdr:row>
      <xdr:rowOff>92950</xdr:rowOff>
    </xdr:to>
    <xdr:pic>
      <xdr:nvPicPr>
        <xdr:cNvPr id="20" name="Imagen 19" descr="La Curva De, Flecha, Rojo imagen png - imagen transparente descarga gratuita">
          <a:extLst>
            <a:ext uri="{FF2B5EF4-FFF2-40B4-BE49-F238E27FC236}">
              <a16:creationId xmlns:a16="http://schemas.microsoft.com/office/drawing/2014/main" id="{25EB1F87-2599-4DD1-BD7D-2094C0BFE7FD}"/>
            </a:ext>
          </a:extLst>
        </xdr:cNvPr>
        <xdr:cNvPicPr>
          <a:picLocks noChangeAspect="1" noChangeArrowheads="1"/>
        </xdr:cNvPicPr>
      </xdr:nvPicPr>
      <xdr:blipFill>
        <a:blip xmlns:r="http://schemas.openxmlformats.org/officeDocument/2006/relationships" r:embed="rId6">
          <a:clrChange>
            <a:clrFrom>
              <a:srgbClr val="EDEDED"/>
            </a:clrFrom>
            <a:clrTo>
              <a:srgbClr val="EDEDED">
                <a:alpha val="0"/>
              </a:srgbClr>
            </a:clrTo>
          </a:clrChange>
        </a:blip>
        <a:srcRect/>
        <a:stretch>
          <a:fillRect/>
        </a:stretch>
      </xdr:blipFill>
      <xdr:spPr bwMode="auto">
        <a:xfrm rot="9029243">
          <a:off x="4883249" y="2788523"/>
          <a:ext cx="1450216" cy="1400177"/>
        </a:xfrm>
        <a:prstGeom prst="rect">
          <a:avLst/>
        </a:prstGeom>
        <a:noFill/>
      </xdr:spPr>
    </xdr:pic>
    <xdr:clientData/>
  </xdr:twoCellAnchor>
  <xdr:twoCellAnchor editAs="oneCell">
    <xdr:from>
      <xdr:col>0</xdr:col>
      <xdr:colOff>209550</xdr:colOff>
      <xdr:row>42</xdr:row>
      <xdr:rowOff>152401</xdr:rowOff>
    </xdr:from>
    <xdr:to>
      <xdr:col>4</xdr:col>
      <xdr:colOff>800100</xdr:colOff>
      <xdr:row>67</xdr:row>
      <xdr:rowOff>20110</xdr:rowOff>
    </xdr:to>
    <xdr:pic>
      <xdr:nvPicPr>
        <xdr:cNvPr id="9" name="Imagen 8">
          <a:extLst>
            <a:ext uri="{FF2B5EF4-FFF2-40B4-BE49-F238E27FC236}">
              <a16:creationId xmlns:a16="http://schemas.microsoft.com/office/drawing/2014/main" id="{9CA6AFC2-D314-4B52-AD98-1631A11E5182}"/>
            </a:ext>
          </a:extLst>
        </xdr:cNvPr>
        <xdr:cNvPicPr>
          <a:picLocks noChangeAspect="1"/>
        </xdr:cNvPicPr>
      </xdr:nvPicPr>
      <xdr:blipFill>
        <a:blip xmlns:r="http://schemas.openxmlformats.org/officeDocument/2006/relationships" r:embed="rId7"/>
        <a:stretch>
          <a:fillRect/>
        </a:stretch>
      </xdr:blipFill>
      <xdr:spPr>
        <a:xfrm>
          <a:off x="209550" y="6953251"/>
          <a:ext cx="5029200" cy="4144434"/>
        </a:xfrm>
        <a:prstGeom prst="rect">
          <a:avLst/>
        </a:prstGeom>
        <a:ln>
          <a:noFill/>
        </a:ln>
        <a:effectLst>
          <a:outerShdw blurRad="190500" algn="tl" rotWithShape="0">
            <a:srgbClr val="000000">
              <a:alpha val="70000"/>
            </a:srgbClr>
          </a:outerShdw>
        </a:effectLst>
      </xdr:spPr>
    </xdr:pic>
    <xdr:clientData/>
  </xdr:twoCellAnchor>
  <xdr:twoCellAnchor editAs="oneCell">
    <xdr:from>
      <xdr:col>6</xdr:col>
      <xdr:colOff>619125</xdr:colOff>
      <xdr:row>43</xdr:row>
      <xdr:rowOff>66675</xdr:rowOff>
    </xdr:from>
    <xdr:to>
      <xdr:col>16</xdr:col>
      <xdr:colOff>419100</xdr:colOff>
      <xdr:row>67</xdr:row>
      <xdr:rowOff>61700</xdr:rowOff>
    </xdr:to>
    <xdr:pic>
      <xdr:nvPicPr>
        <xdr:cNvPr id="10" name="Imagen 9">
          <a:extLst>
            <a:ext uri="{FF2B5EF4-FFF2-40B4-BE49-F238E27FC236}">
              <a16:creationId xmlns:a16="http://schemas.microsoft.com/office/drawing/2014/main" id="{E5525CFD-5A12-4E75-A9A5-E4B8658544C4}"/>
            </a:ext>
          </a:extLst>
        </xdr:cNvPr>
        <xdr:cNvPicPr>
          <a:picLocks noChangeAspect="1"/>
        </xdr:cNvPicPr>
      </xdr:nvPicPr>
      <xdr:blipFill>
        <a:blip xmlns:r="http://schemas.openxmlformats.org/officeDocument/2006/relationships" r:embed="rId8"/>
        <a:stretch>
          <a:fillRect/>
        </a:stretch>
      </xdr:blipFill>
      <xdr:spPr>
        <a:xfrm>
          <a:off x="7038975" y="7553325"/>
          <a:ext cx="8324850" cy="4100300"/>
        </a:xfrm>
        <a:prstGeom prst="rect">
          <a:avLst/>
        </a:prstGeom>
        <a:ln w="127000" cap="rnd">
          <a:solidFill>
            <a:srgbClr val="FFFFFF"/>
          </a:solidFill>
        </a:ln>
        <a:effectLst>
          <a:outerShdw blurRad="76200" dist="95250" dir="10500000" sx="97000" sy="23000" kx="900000" algn="br" rotWithShape="0">
            <a:srgbClr val="000000">
              <a:alpha val="20000"/>
            </a:srgbClr>
          </a:outerShdw>
        </a:effectLst>
        <a:scene3d>
          <a:camera prst="orthographicFront"/>
          <a:lightRig rig="twoPt" dir="t">
            <a:rot lat="0" lon="0" rev="7800000"/>
          </a:lightRig>
        </a:scene3d>
        <a:sp3d contourW="6350">
          <a:bevelT w="50800" h="16510"/>
          <a:contourClr>
            <a:srgbClr val="C0C0C0"/>
          </a:contourClr>
        </a:sp3d>
      </xdr:spPr>
    </xdr:pic>
    <xdr:clientData/>
  </xdr:twoCellAnchor>
  <xdr:twoCellAnchor>
    <xdr:from>
      <xdr:col>5</xdr:col>
      <xdr:colOff>137156</xdr:colOff>
      <xdr:row>47</xdr:row>
      <xdr:rowOff>22861</xdr:rowOff>
    </xdr:from>
    <xdr:to>
      <xdr:col>6</xdr:col>
      <xdr:colOff>304022</xdr:colOff>
      <xdr:row>53</xdr:row>
      <xdr:rowOff>166867</xdr:rowOff>
    </xdr:to>
    <xdr:pic>
      <xdr:nvPicPr>
        <xdr:cNvPr id="21" name="Imagen 20" descr="La Curva De, Flecha, Rojo imagen png - imagen transparente descarga gratuita">
          <a:extLst>
            <a:ext uri="{FF2B5EF4-FFF2-40B4-BE49-F238E27FC236}">
              <a16:creationId xmlns:a16="http://schemas.microsoft.com/office/drawing/2014/main" id="{3C841DD9-30BE-4B14-B95D-4CE52A12CA92}"/>
            </a:ext>
          </a:extLst>
        </xdr:cNvPr>
        <xdr:cNvPicPr>
          <a:picLocks noChangeAspect="1" noChangeArrowheads="1"/>
        </xdr:cNvPicPr>
      </xdr:nvPicPr>
      <xdr:blipFill>
        <a:blip xmlns:r="http://schemas.openxmlformats.org/officeDocument/2006/relationships" r:embed="rId6">
          <a:clrChange>
            <a:clrFrom>
              <a:srgbClr val="EDEDED"/>
            </a:clrFrom>
            <a:clrTo>
              <a:srgbClr val="EDEDED">
                <a:alpha val="0"/>
              </a:srgbClr>
            </a:clrTo>
          </a:clrChange>
        </a:blip>
        <a:srcRect/>
        <a:stretch>
          <a:fillRect/>
        </a:stretch>
      </xdr:blipFill>
      <xdr:spPr bwMode="auto">
        <a:xfrm rot="9029243">
          <a:off x="5509256" y="8195311"/>
          <a:ext cx="1214616" cy="117270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8"/>
  <sheetViews>
    <sheetView tabSelected="1" zoomScaleNormal="100" workbookViewId="0">
      <selection activeCell="Q38" sqref="Q38"/>
    </sheetView>
  </sheetViews>
  <sheetFormatPr baseColWidth="10" defaultColWidth="11.42578125" defaultRowHeight="13.5" x14ac:dyDescent="0.25"/>
  <cols>
    <col min="1" max="16384" width="11.42578125" style="4"/>
  </cols>
  <sheetData>
    <row r="1" spans="1:16" s="1" customFormat="1" ht="20.100000000000001" customHeight="1" x14ac:dyDescent="0.25">
      <c r="C1" s="30"/>
      <c r="E1" s="30"/>
    </row>
    <row r="2" spans="1:16" s="1" customFormat="1" ht="15.75" x14ac:dyDescent="0.25">
      <c r="C2" s="30"/>
      <c r="E2" s="30"/>
    </row>
    <row r="3" spans="1:16" s="1" customFormat="1" ht="15.75" x14ac:dyDescent="0.25">
      <c r="C3" s="30"/>
      <c r="E3" s="30"/>
    </row>
    <row r="4" spans="1:16" s="1" customFormat="1" ht="29.25" customHeight="1" x14ac:dyDescent="0.25">
      <c r="C4" s="30"/>
      <c r="E4" s="30"/>
    </row>
    <row r="5" spans="1:16" s="1" customFormat="1" ht="5.25" customHeight="1" x14ac:dyDescent="0.25">
      <c r="A5" s="2"/>
      <c r="B5" s="2"/>
      <c r="C5" s="3"/>
      <c r="D5" s="2"/>
      <c r="E5" s="3"/>
      <c r="F5" s="2"/>
      <c r="G5" s="2"/>
      <c r="H5" s="2"/>
      <c r="I5" s="2"/>
      <c r="J5" s="2"/>
      <c r="K5" s="2"/>
      <c r="L5" s="2"/>
      <c r="M5" s="2"/>
      <c r="N5" s="2"/>
      <c r="O5" s="2"/>
      <c r="P5" s="2"/>
    </row>
    <row r="7" spans="1:16" ht="18" customHeight="1" x14ac:dyDescent="0.25">
      <c r="B7" s="151" t="s">
        <v>251</v>
      </c>
    </row>
    <row r="8" spans="1:16" ht="9" customHeight="1" x14ac:dyDescent="0.25"/>
    <row r="9" spans="1:16" ht="18" customHeight="1" x14ac:dyDescent="0.25">
      <c r="B9" s="152" t="s">
        <v>252</v>
      </c>
      <c r="C9" s="153"/>
      <c r="D9" s="153"/>
      <c r="E9" s="153"/>
      <c r="F9" s="153"/>
      <c r="G9" s="153"/>
      <c r="H9" s="153"/>
      <c r="I9" s="153"/>
      <c r="J9" s="153"/>
      <c r="K9" s="153"/>
    </row>
    <row r="10" spans="1:16" ht="18" customHeight="1" x14ac:dyDescent="0.25">
      <c r="B10" s="152" t="s">
        <v>253</v>
      </c>
      <c r="C10" s="153"/>
      <c r="D10" s="153"/>
      <c r="E10" s="153"/>
      <c r="F10" s="153"/>
      <c r="G10" s="153"/>
      <c r="H10" s="153"/>
      <c r="I10" s="153"/>
      <c r="J10" s="153"/>
      <c r="K10" s="153"/>
    </row>
    <row r="11" spans="1:16" ht="18" customHeight="1" x14ac:dyDescent="0.25">
      <c r="B11" s="152" t="s">
        <v>254</v>
      </c>
      <c r="C11" s="153"/>
      <c r="D11" s="153"/>
      <c r="E11" s="153"/>
      <c r="F11" s="153"/>
      <c r="G11" s="153"/>
      <c r="H11" s="153"/>
      <c r="I11" s="153"/>
      <c r="J11" s="153"/>
      <c r="K11" s="153"/>
    </row>
    <row r="12" spans="1:16" ht="18" customHeight="1" x14ac:dyDescent="0.25">
      <c r="B12" s="152" t="s">
        <v>255</v>
      </c>
      <c r="C12" s="153"/>
      <c r="D12" s="153"/>
      <c r="E12" s="153"/>
      <c r="F12" s="153"/>
      <c r="G12" s="153"/>
      <c r="H12" s="153"/>
      <c r="I12" s="153"/>
      <c r="J12" s="153"/>
      <c r="K12" s="153"/>
    </row>
    <row r="13" spans="1:16" ht="18" customHeight="1" x14ac:dyDescent="0.25">
      <c r="B13" s="152" t="s">
        <v>256</v>
      </c>
      <c r="C13" s="153"/>
      <c r="D13" s="153"/>
      <c r="E13" s="153"/>
      <c r="F13" s="153"/>
      <c r="G13" s="153"/>
      <c r="H13" s="153"/>
      <c r="I13" s="153"/>
      <c r="J13" s="153"/>
      <c r="K13" s="153"/>
    </row>
    <row r="14" spans="1:16" ht="18" customHeight="1" x14ac:dyDescent="0.25">
      <c r="B14" s="152" t="s">
        <v>257</v>
      </c>
      <c r="C14" s="153"/>
      <c r="D14" s="153"/>
      <c r="E14" s="153"/>
      <c r="F14" s="153"/>
      <c r="G14" s="153"/>
      <c r="H14" s="153"/>
      <c r="I14" s="153"/>
      <c r="J14" s="153"/>
      <c r="K14" s="153"/>
    </row>
    <row r="15" spans="1:16" ht="18" customHeight="1" x14ac:dyDescent="0.25">
      <c r="B15" s="152" t="s">
        <v>258</v>
      </c>
      <c r="C15" s="153"/>
      <c r="D15" s="153"/>
      <c r="E15" s="153"/>
      <c r="F15" s="153"/>
      <c r="G15" s="153"/>
      <c r="H15" s="153"/>
      <c r="I15" s="153"/>
      <c r="J15" s="153"/>
      <c r="K15" s="153"/>
    </row>
    <row r="16" spans="1:16" ht="18" customHeight="1" x14ac:dyDescent="0.25">
      <c r="B16" s="152" t="s">
        <v>259</v>
      </c>
      <c r="C16" s="153"/>
      <c r="D16" s="153"/>
      <c r="E16" s="153"/>
      <c r="F16" s="153"/>
      <c r="G16" s="153"/>
      <c r="H16" s="153"/>
      <c r="I16" s="153"/>
      <c r="J16" s="153"/>
      <c r="K16" s="153"/>
    </row>
    <row r="17" spans="2:11" ht="18" customHeight="1" x14ac:dyDescent="0.25">
      <c r="B17" s="152" t="s">
        <v>260</v>
      </c>
      <c r="C17" s="153"/>
      <c r="D17" s="153"/>
      <c r="E17" s="153"/>
      <c r="F17" s="153"/>
      <c r="G17" s="153"/>
      <c r="H17" s="153"/>
      <c r="I17" s="153"/>
      <c r="J17" s="153"/>
      <c r="K17" s="153"/>
    </row>
    <row r="18" spans="2:11" ht="8.4499999999999993" customHeight="1" x14ac:dyDescent="0.25"/>
    <row r="19" spans="2:11" ht="18" customHeight="1" x14ac:dyDescent="0.25">
      <c r="B19" s="151" t="s">
        <v>261</v>
      </c>
    </row>
    <row r="20" spans="2:11" ht="10.15" customHeight="1" x14ac:dyDescent="0.25"/>
    <row r="21" spans="2:11" ht="18" customHeight="1" x14ac:dyDescent="0.25">
      <c r="B21" s="152" t="s">
        <v>262</v>
      </c>
      <c r="C21" s="153"/>
      <c r="D21" s="153"/>
      <c r="E21" s="153"/>
      <c r="F21" s="153"/>
      <c r="G21" s="153"/>
      <c r="H21" s="153"/>
      <c r="I21" s="153"/>
      <c r="J21" s="153"/>
      <c r="K21" s="153"/>
    </row>
    <row r="22" spans="2:11" ht="18" customHeight="1" x14ac:dyDescent="0.25">
      <c r="B22" s="152" t="s">
        <v>263</v>
      </c>
      <c r="C22" s="153"/>
      <c r="D22" s="153"/>
      <c r="E22" s="153"/>
      <c r="F22" s="153"/>
      <c r="G22" s="153"/>
      <c r="H22" s="153"/>
      <c r="I22" s="153"/>
      <c r="J22" s="153"/>
      <c r="K22" s="153"/>
    </row>
    <row r="23" spans="2:11" ht="18" customHeight="1" x14ac:dyDescent="0.25">
      <c r="B23" s="152" t="s">
        <v>264</v>
      </c>
      <c r="C23" s="153"/>
      <c r="D23" s="153"/>
      <c r="E23" s="153"/>
      <c r="F23" s="153"/>
      <c r="G23" s="153"/>
      <c r="H23" s="153"/>
      <c r="I23" s="153"/>
      <c r="J23" s="153"/>
      <c r="K23" s="153"/>
    </row>
    <row r="24" spans="2:11" ht="18" customHeight="1" x14ac:dyDescent="0.25">
      <c r="B24" s="152" t="s">
        <v>265</v>
      </c>
      <c r="C24" s="153"/>
      <c r="D24" s="153"/>
      <c r="E24" s="153"/>
      <c r="F24" s="153"/>
      <c r="G24" s="153"/>
      <c r="H24" s="153"/>
      <c r="I24" s="153"/>
      <c r="J24" s="153"/>
      <c r="K24" s="153"/>
    </row>
    <row r="25" spans="2:11" ht="18" customHeight="1" x14ac:dyDescent="0.25">
      <c r="B25" s="152" t="s">
        <v>266</v>
      </c>
      <c r="C25" s="153"/>
      <c r="D25" s="153"/>
      <c r="E25" s="153"/>
      <c r="F25" s="153"/>
      <c r="G25" s="153"/>
      <c r="H25" s="153"/>
      <c r="I25" s="153"/>
      <c r="J25" s="153"/>
      <c r="K25" s="153"/>
    </row>
    <row r="26" spans="2:11" ht="18" customHeight="1" x14ac:dyDescent="0.25">
      <c r="B26" s="152" t="s">
        <v>267</v>
      </c>
      <c r="C26" s="153"/>
      <c r="D26" s="153"/>
      <c r="E26" s="153"/>
      <c r="F26" s="153"/>
      <c r="G26" s="153"/>
      <c r="H26" s="153"/>
      <c r="I26" s="153"/>
      <c r="J26" s="153"/>
      <c r="K26" s="153"/>
    </row>
    <row r="27" spans="2:11" ht="18" customHeight="1" x14ac:dyDescent="0.25">
      <c r="B27" s="152" t="s">
        <v>268</v>
      </c>
      <c r="C27" s="153"/>
      <c r="D27" s="153"/>
      <c r="E27" s="153"/>
      <c r="F27" s="153"/>
      <c r="G27" s="153"/>
      <c r="H27" s="153"/>
      <c r="I27" s="153"/>
      <c r="J27" s="153"/>
      <c r="K27" s="153"/>
    </row>
    <row r="28" spans="2:11" ht="7.9" customHeight="1" x14ac:dyDescent="0.25"/>
    <row r="29" spans="2:11" ht="18" customHeight="1" x14ac:dyDescent="0.25">
      <c r="B29" s="151" t="s">
        <v>269</v>
      </c>
    </row>
    <row r="30" spans="2:11" ht="9.6" customHeight="1" x14ac:dyDescent="0.25"/>
    <row r="31" spans="2:11" ht="18" customHeight="1" x14ac:dyDescent="0.25">
      <c r="B31" s="152" t="s">
        <v>270</v>
      </c>
      <c r="C31" s="153"/>
      <c r="D31" s="153"/>
      <c r="E31" s="153"/>
      <c r="F31" s="153"/>
      <c r="G31" s="153"/>
      <c r="H31" s="153"/>
      <c r="I31" s="153"/>
      <c r="J31" s="153"/>
      <c r="K31" s="153"/>
    </row>
    <row r="32" spans="2:11" ht="18" customHeight="1" x14ac:dyDescent="0.25">
      <c r="B32" s="152" t="s">
        <v>271</v>
      </c>
      <c r="C32" s="153"/>
      <c r="D32" s="153"/>
      <c r="E32" s="153"/>
      <c r="F32" s="153"/>
      <c r="G32" s="153"/>
      <c r="H32" s="153"/>
      <c r="I32" s="153"/>
      <c r="J32" s="153"/>
      <c r="K32" s="153"/>
    </row>
    <row r="33" spans="2:11" ht="18" customHeight="1" x14ac:dyDescent="0.25">
      <c r="B33" s="152" t="s">
        <v>272</v>
      </c>
      <c r="C33" s="153"/>
      <c r="D33" s="153"/>
      <c r="E33" s="153"/>
      <c r="F33" s="153"/>
      <c r="G33" s="153"/>
      <c r="H33" s="153"/>
      <c r="I33" s="153"/>
      <c r="J33" s="153"/>
      <c r="K33" s="153"/>
    </row>
    <row r="34" spans="2:11" ht="18" customHeight="1" x14ac:dyDescent="0.25">
      <c r="B34" s="152" t="s">
        <v>273</v>
      </c>
      <c r="C34" s="153"/>
      <c r="D34" s="153"/>
      <c r="E34" s="153"/>
      <c r="F34" s="153"/>
      <c r="G34" s="153"/>
      <c r="H34" s="153"/>
      <c r="I34" s="153"/>
      <c r="J34" s="153"/>
      <c r="K34" s="153"/>
    </row>
    <row r="35" spans="2:11" ht="18" customHeight="1" x14ac:dyDescent="0.25">
      <c r="B35" s="152" t="s">
        <v>274</v>
      </c>
      <c r="C35" s="153"/>
      <c r="D35" s="153"/>
      <c r="E35" s="153"/>
      <c r="F35" s="153"/>
      <c r="G35" s="153"/>
      <c r="H35" s="153"/>
      <c r="I35" s="153"/>
      <c r="J35" s="153"/>
      <c r="K35" s="153"/>
    </row>
    <row r="36" spans="2:11" ht="18" customHeight="1" x14ac:dyDescent="0.25">
      <c r="B36" s="152" t="s">
        <v>275</v>
      </c>
      <c r="C36" s="153"/>
      <c r="D36" s="153"/>
      <c r="E36" s="153"/>
      <c r="F36" s="153"/>
      <c r="G36" s="153"/>
      <c r="H36" s="153"/>
      <c r="I36" s="153"/>
      <c r="J36" s="153"/>
      <c r="K36" s="153"/>
    </row>
    <row r="37" spans="2:11" ht="18" customHeight="1" x14ac:dyDescent="0.25">
      <c r="B37" s="152" t="s">
        <v>276</v>
      </c>
      <c r="C37" s="153"/>
      <c r="D37" s="153"/>
      <c r="E37" s="153"/>
      <c r="F37" s="153"/>
      <c r="G37" s="153"/>
      <c r="H37" s="153"/>
      <c r="I37" s="153"/>
      <c r="J37" s="153"/>
      <c r="K37" s="153"/>
    </row>
    <row r="38" spans="2:11" ht="18" customHeight="1" x14ac:dyDescent="0.25">
      <c r="B38" s="152" t="s">
        <v>277</v>
      </c>
      <c r="C38" s="153"/>
      <c r="D38" s="153"/>
      <c r="E38" s="153"/>
      <c r="F38" s="153"/>
      <c r="G38" s="153"/>
      <c r="H38" s="153"/>
      <c r="I38" s="153"/>
      <c r="J38" s="153"/>
      <c r="K38" s="153"/>
    </row>
    <row r="39" spans="2:11" ht="18" customHeight="1" x14ac:dyDescent="0.25">
      <c r="B39" s="152" t="s">
        <v>278</v>
      </c>
      <c r="C39" s="153"/>
      <c r="D39" s="153"/>
      <c r="E39" s="153"/>
      <c r="F39" s="153"/>
      <c r="G39" s="153"/>
      <c r="H39" s="153"/>
      <c r="I39" s="153"/>
      <c r="J39" s="153"/>
      <c r="K39" s="153"/>
    </row>
    <row r="40" spans="2:11" ht="18" customHeight="1" x14ac:dyDescent="0.25">
      <c r="B40" s="152" t="s">
        <v>279</v>
      </c>
      <c r="C40" s="153"/>
      <c r="D40" s="153"/>
      <c r="E40" s="153"/>
      <c r="F40" s="153"/>
      <c r="G40" s="153"/>
      <c r="H40" s="153"/>
      <c r="I40" s="153"/>
      <c r="J40" s="153"/>
      <c r="K40" s="153"/>
    </row>
    <row r="41" spans="2:11" ht="11.45" customHeight="1" x14ac:dyDescent="0.25">
      <c r="B41" s="152"/>
      <c r="C41" s="153"/>
      <c r="D41" s="153"/>
      <c r="E41" s="153"/>
      <c r="F41" s="153"/>
      <c r="G41" s="153"/>
      <c r="H41" s="153"/>
      <c r="I41" s="153"/>
      <c r="J41" s="153"/>
      <c r="K41" s="153"/>
    </row>
    <row r="42" spans="2:11" ht="18" customHeight="1" x14ac:dyDescent="0.25">
      <c r="B42" s="151" t="s">
        <v>280</v>
      </c>
    </row>
    <row r="43" spans="2:11" ht="6.6" customHeight="1" x14ac:dyDescent="0.25"/>
    <row r="44" spans="2:11" ht="18" customHeight="1" x14ac:dyDescent="0.25">
      <c r="B44" s="152" t="s">
        <v>281</v>
      </c>
      <c r="C44" s="153"/>
      <c r="D44" s="153"/>
      <c r="E44" s="153"/>
      <c r="F44" s="153"/>
      <c r="G44" s="153"/>
      <c r="H44" s="153"/>
      <c r="I44" s="153"/>
      <c r="J44" s="153"/>
      <c r="K44" s="153"/>
    </row>
    <row r="45" spans="2:11" ht="18" customHeight="1" x14ac:dyDescent="0.25">
      <c r="B45" s="152" t="s">
        <v>282</v>
      </c>
      <c r="C45" s="153"/>
      <c r="D45" s="153"/>
      <c r="E45" s="153"/>
      <c r="F45" s="153"/>
      <c r="G45" s="153"/>
      <c r="H45" s="153"/>
      <c r="I45" s="153"/>
      <c r="J45" s="153"/>
      <c r="K45" s="153"/>
    </row>
    <row r="46" spans="2:11" ht="18" customHeight="1" x14ac:dyDescent="0.25"/>
    <row r="47" spans="2:11" ht="18" customHeight="1" x14ac:dyDescent="0.25">
      <c r="B47" s="79" t="s">
        <v>209</v>
      </c>
    </row>
    <row r="48" spans="2:11" ht="18" customHeight="1" x14ac:dyDescent="0.25"/>
    <row r="49" ht="18"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58"/>
  <sheetViews>
    <sheetView topLeftCell="A221" zoomScale="90" zoomScaleNormal="90" workbookViewId="0">
      <selection activeCell="A19" sqref="A19"/>
    </sheetView>
  </sheetViews>
  <sheetFormatPr baseColWidth="10" defaultColWidth="11.42578125" defaultRowHeight="13.5" x14ac:dyDescent="0.25"/>
  <cols>
    <col min="1" max="1" width="3.7109375" style="4" customWidth="1"/>
    <col min="2" max="2" width="29.42578125" style="4" customWidth="1"/>
    <col min="3" max="3" width="18.28515625" style="4" bestFit="1" customWidth="1"/>
    <col min="4" max="4" width="19.7109375" style="4" bestFit="1" customWidth="1"/>
    <col min="5" max="5" width="16.5703125" style="4" bestFit="1" customWidth="1"/>
    <col min="6" max="6" width="16.7109375" style="4" customWidth="1"/>
    <col min="7" max="7" width="20.5703125" style="4" bestFit="1" customWidth="1"/>
    <col min="8" max="8" width="16.5703125" style="4" bestFit="1" customWidth="1"/>
    <col min="9" max="9" width="16.28515625" style="4" customWidth="1"/>
    <col min="10" max="10" width="15.140625" style="4" bestFit="1" customWidth="1"/>
    <col min="11" max="11" width="20.42578125" style="4" bestFit="1" customWidth="1"/>
    <col min="12" max="16384" width="11.42578125" style="4"/>
  </cols>
  <sheetData>
    <row r="1" spans="1:13" s="1" customFormat="1" ht="20.100000000000001" customHeight="1" x14ac:dyDescent="0.25">
      <c r="C1" s="30"/>
      <c r="E1" s="30"/>
    </row>
    <row r="2" spans="1:13" s="1" customFormat="1" ht="15.75" x14ac:dyDescent="0.25">
      <c r="C2" s="30"/>
      <c r="E2" s="30"/>
    </row>
    <row r="3" spans="1:13" s="1" customFormat="1" ht="15.75" x14ac:dyDescent="0.25">
      <c r="C3" s="30"/>
      <c r="E3" s="30"/>
    </row>
    <row r="4" spans="1:13" s="1" customFormat="1" ht="29.25" customHeight="1" x14ac:dyDescent="0.25">
      <c r="C4" s="30"/>
      <c r="E4" s="30"/>
    </row>
    <row r="5" spans="1:13" s="1" customFormat="1" ht="5.25" customHeight="1" x14ac:dyDescent="0.25">
      <c r="A5" s="2"/>
      <c r="B5" s="2"/>
      <c r="C5" s="3"/>
      <c r="D5" s="2"/>
      <c r="E5" s="3"/>
      <c r="F5" s="2"/>
      <c r="G5" s="2"/>
      <c r="H5" s="2"/>
      <c r="I5" s="2"/>
      <c r="J5" s="2"/>
      <c r="K5" s="2"/>
    </row>
    <row r="15" spans="1:13" ht="12.75" customHeight="1" x14ac:dyDescent="0.4">
      <c r="B15" s="5"/>
      <c r="C15" s="5"/>
      <c r="D15" s="5"/>
      <c r="E15" s="5"/>
      <c r="F15" s="5"/>
      <c r="G15" s="5"/>
      <c r="H15" s="5"/>
      <c r="I15" s="5"/>
      <c r="J15" s="5"/>
      <c r="K15" s="5"/>
      <c r="L15" s="5"/>
      <c r="M15" s="5"/>
    </row>
    <row r="16" spans="1:13" ht="12.75" customHeight="1" x14ac:dyDescent="0.4">
      <c r="B16" s="5"/>
      <c r="C16" s="5"/>
      <c r="D16" s="5"/>
      <c r="E16" s="5"/>
      <c r="F16" s="5"/>
      <c r="G16" s="5"/>
      <c r="H16" s="5"/>
      <c r="I16" s="5"/>
      <c r="J16" s="5"/>
      <c r="K16" s="5"/>
      <c r="L16" s="5"/>
      <c r="M16" s="5"/>
    </row>
    <row r="17" spans="2:14" ht="12.75" customHeight="1" x14ac:dyDescent="0.4">
      <c r="B17" s="5"/>
      <c r="C17" s="5"/>
      <c r="D17" s="5"/>
      <c r="E17" s="5"/>
      <c r="F17" s="5"/>
      <c r="G17" s="5"/>
      <c r="H17" s="5"/>
      <c r="I17" s="5"/>
      <c r="J17" s="5"/>
      <c r="K17" s="5"/>
      <c r="L17" s="5"/>
      <c r="M17" s="5"/>
    </row>
    <row r="18" spans="2:14" ht="12.75" customHeight="1" x14ac:dyDescent="0.4">
      <c r="B18" s="5"/>
      <c r="C18" s="5"/>
      <c r="D18" s="5"/>
      <c r="E18" s="5"/>
      <c r="F18" s="5"/>
      <c r="G18" s="5"/>
      <c r="H18" s="5"/>
      <c r="I18" s="5"/>
      <c r="J18" s="5"/>
      <c r="K18" s="5"/>
      <c r="L18" s="5"/>
      <c r="M18" s="5"/>
    </row>
    <row r="19" spans="2:14" ht="12.75" customHeight="1" x14ac:dyDescent="0.4">
      <c r="B19" s="5"/>
      <c r="C19" s="5"/>
      <c r="D19" s="5"/>
      <c r="E19" s="5"/>
      <c r="F19" s="5"/>
      <c r="G19" s="5"/>
      <c r="H19" s="5"/>
      <c r="I19" s="5"/>
      <c r="J19" s="5"/>
      <c r="K19" s="5"/>
      <c r="L19" s="5"/>
      <c r="M19" s="5"/>
    </row>
    <row r="20" spans="2:14" s="1" customFormat="1" ht="20.100000000000001" customHeight="1" x14ac:dyDescent="0.25">
      <c r="B20" s="6" t="s">
        <v>198</v>
      </c>
      <c r="N20" s="4"/>
    </row>
    <row r="21" spans="2:14" s="1" customFormat="1" ht="3.75" customHeight="1" x14ac:dyDescent="0.25">
      <c r="B21" s="7"/>
      <c r="C21" s="8"/>
      <c r="D21" s="9"/>
      <c r="E21" s="8"/>
      <c r="F21" s="9"/>
      <c r="G21" s="9"/>
      <c r="H21" s="9"/>
      <c r="I21" s="9"/>
      <c r="J21" s="9"/>
      <c r="K21" s="9"/>
      <c r="L21" s="9"/>
      <c r="M21" s="9"/>
    </row>
    <row r="22" spans="2:14" s="11" customFormat="1" ht="18" customHeight="1" x14ac:dyDescent="0.25">
      <c r="B22" s="186"/>
      <c r="C22" s="186"/>
      <c r="D22" s="186"/>
      <c r="E22" s="186"/>
      <c r="F22" s="186"/>
      <c r="G22" s="186"/>
      <c r="L22" s="51"/>
      <c r="M22" s="51"/>
      <c r="N22" s="51"/>
    </row>
    <row r="23" spans="2:14" s="11" customFormat="1" ht="25.5" customHeight="1" x14ac:dyDescent="0.25">
      <c r="B23" s="12" t="s">
        <v>4</v>
      </c>
      <c r="C23" s="13" t="s">
        <v>5</v>
      </c>
      <c r="D23" s="14" t="s">
        <v>7</v>
      </c>
      <c r="E23" s="14" t="s">
        <v>193</v>
      </c>
      <c r="F23" s="15"/>
      <c r="L23" s="51"/>
      <c r="M23" s="51"/>
      <c r="N23" s="51"/>
    </row>
    <row r="24" spans="2:14" s="11" customFormat="1" ht="18" customHeight="1" x14ac:dyDescent="0.25">
      <c r="B24" s="16" t="s">
        <v>1</v>
      </c>
      <c r="C24" s="17">
        <v>33953.88900000001</v>
      </c>
      <c r="D24" s="18">
        <v>212954901.17000002</v>
      </c>
      <c r="E24" s="18">
        <f>+D24/(C24*1000)</f>
        <v>6.271885414068473</v>
      </c>
      <c r="F24" s="81"/>
      <c r="G24" s="19"/>
      <c r="L24" s="51"/>
      <c r="M24" s="51"/>
      <c r="N24" s="51"/>
    </row>
    <row r="25" spans="2:14" s="11" customFormat="1" ht="18" customHeight="1" x14ac:dyDescent="0.25">
      <c r="B25" s="16">
        <v>2011</v>
      </c>
      <c r="C25" s="17">
        <v>37596.98329199999</v>
      </c>
      <c r="D25" s="18">
        <v>251496265.60700002</v>
      </c>
      <c r="E25" s="18">
        <f t="shared" ref="E25:E38" si="0">+D25/(C25*1000)</f>
        <v>6.6892671588497965</v>
      </c>
      <c r="F25" s="81"/>
      <c r="G25" s="19"/>
      <c r="L25" s="51"/>
      <c r="M25" s="51"/>
      <c r="N25" s="51"/>
    </row>
    <row r="26" spans="2:14" s="11" customFormat="1" ht="18" customHeight="1" x14ac:dyDescent="0.25">
      <c r="B26" s="16">
        <v>2012</v>
      </c>
      <c r="C26" s="17">
        <v>40979.561597999971</v>
      </c>
      <c r="D26" s="18">
        <v>256741992.84010506</v>
      </c>
      <c r="E26" s="18">
        <f t="shared" si="0"/>
        <v>6.2651229741958856</v>
      </c>
      <c r="F26" s="97"/>
      <c r="L26" s="51"/>
      <c r="M26" s="51"/>
      <c r="N26" s="51"/>
    </row>
    <row r="27" spans="2:14" s="11" customFormat="1" ht="18" customHeight="1" x14ac:dyDescent="0.25">
      <c r="B27" s="16">
        <v>2013</v>
      </c>
      <c r="C27" s="17">
        <v>47888.493340000008</v>
      </c>
      <c r="D27" s="18">
        <v>303919341.81999987</v>
      </c>
      <c r="E27" s="18">
        <f t="shared" si="0"/>
        <v>6.3463959841506217</v>
      </c>
      <c r="F27" s="97"/>
      <c r="L27" s="51"/>
      <c r="M27" s="51"/>
      <c r="N27" s="51"/>
    </row>
    <row r="28" spans="2:14" s="11" customFormat="1" ht="18" customHeight="1" x14ac:dyDescent="0.25">
      <c r="B28" s="16">
        <v>2014</v>
      </c>
      <c r="C28" s="17">
        <v>36076.909983599995</v>
      </c>
      <c r="D28" s="18">
        <v>250186887.71766442</v>
      </c>
      <c r="E28" s="18">
        <f t="shared" si="0"/>
        <v>6.9348203000588322</v>
      </c>
      <c r="F28" s="97"/>
      <c r="L28" s="51"/>
      <c r="M28" s="51"/>
      <c r="N28" s="51"/>
    </row>
    <row r="29" spans="2:14" s="11" customFormat="1" ht="18" customHeight="1" x14ac:dyDescent="0.25">
      <c r="B29" s="16">
        <v>2015</v>
      </c>
      <c r="C29" s="17">
        <v>45503.806664999989</v>
      </c>
      <c r="D29" s="18">
        <v>278005201.34300983</v>
      </c>
      <c r="E29" s="18">
        <f t="shared" si="0"/>
        <v>6.1094932867856562</v>
      </c>
      <c r="F29" s="97"/>
      <c r="L29" s="51"/>
      <c r="M29" s="51"/>
      <c r="N29" s="51"/>
    </row>
    <row r="30" spans="2:14" s="11" customFormat="1" ht="18" customHeight="1" x14ac:dyDescent="0.25">
      <c r="B30" s="16">
        <v>2016</v>
      </c>
      <c r="C30" s="17">
        <v>46948.832127567308</v>
      </c>
      <c r="D30" s="18">
        <v>345485393.12680542</v>
      </c>
      <c r="E30" s="18">
        <f t="shared" si="0"/>
        <v>7.3587643711363828</v>
      </c>
      <c r="F30" s="97"/>
      <c r="L30" s="51"/>
      <c r="M30" s="51"/>
      <c r="N30" s="51"/>
    </row>
    <row r="31" spans="2:14" s="11" customFormat="1" ht="18" customHeight="1" x14ac:dyDescent="0.25">
      <c r="B31" s="16">
        <v>2017</v>
      </c>
      <c r="C31" s="17">
        <v>50466.449441000012</v>
      </c>
      <c r="D31" s="18">
        <v>393918724.47413301</v>
      </c>
      <c r="E31" s="18">
        <f t="shared" si="0"/>
        <v>7.8055565397890874</v>
      </c>
      <c r="F31" s="81"/>
      <c r="L31" s="51"/>
      <c r="M31" s="51"/>
      <c r="N31" s="51"/>
    </row>
    <row r="32" spans="2:14" s="11" customFormat="1" ht="18" customHeight="1" x14ac:dyDescent="0.25">
      <c r="B32" s="16">
        <v>2018</v>
      </c>
      <c r="C32" s="17">
        <v>49446.400272000006</v>
      </c>
      <c r="D32" s="18">
        <v>428316317.97927457</v>
      </c>
      <c r="E32" s="18">
        <f t="shared" si="0"/>
        <v>8.6622345736625252</v>
      </c>
      <c r="F32" s="81"/>
      <c r="L32" s="51"/>
      <c r="M32" s="51"/>
      <c r="N32" s="51"/>
    </row>
    <row r="33" spans="2:14" s="11" customFormat="1" ht="18" customHeight="1" x14ac:dyDescent="0.25">
      <c r="B33" s="16">
        <v>2019</v>
      </c>
      <c r="C33" s="17">
        <v>53598.68119716434</v>
      </c>
      <c r="D33" s="18">
        <v>455492902.79699981</v>
      </c>
      <c r="E33" s="18">
        <f t="shared" si="0"/>
        <v>8.4982110123466583</v>
      </c>
      <c r="F33" s="81"/>
      <c r="L33" s="51"/>
      <c r="M33" s="51"/>
      <c r="N33" s="51"/>
    </row>
    <row r="34" spans="2:14" s="11" customFormat="1" ht="18" customHeight="1" x14ac:dyDescent="0.25">
      <c r="B34" s="16">
        <v>2020</v>
      </c>
      <c r="C34" s="17">
        <v>48184.494123100027</v>
      </c>
      <c r="D34" s="18">
        <v>400827533.74250001</v>
      </c>
      <c r="E34" s="18">
        <f t="shared" si="0"/>
        <v>8.3186000193024778</v>
      </c>
      <c r="F34" s="81"/>
      <c r="L34" s="51"/>
      <c r="M34" s="51"/>
      <c r="N34" s="51"/>
    </row>
    <row r="35" spans="2:14" s="11" customFormat="1" ht="18" customHeight="1" x14ac:dyDescent="0.25">
      <c r="B35" s="16">
        <v>2021</v>
      </c>
      <c r="C35" s="17">
        <v>62850.067441095554</v>
      </c>
      <c r="D35" s="18">
        <v>525160435.12368006</v>
      </c>
      <c r="E35" s="18">
        <f t="shared" si="0"/>
        <v>8.3557656579425608</v>
      </c>
      <c r="F35" s="81"/>
      <c r="L35" s="51"/>
      <c r="M35" s="51"/>
      <c r="N35" s="51"/>
    </row>
    <row r="36" spans="2:14" s="11" customFormat="1" ht="18" customHeight="1" x14ac:dyDescent="0.25">
      <c r="B36" s="16">
        <v>2022</v>
      </c>
      <c r="C36" s="17">
        <v>72866.891337500012</v>
      </c>
      <c r="D36" s="18">
        <v>687758794.30466568</v>
      </c>
      <c r="E36" s="18">
        <f t="shared" si="0"/>
        <v>9.4385636834587938</v>
      </c>
      <c r="F36" s="81"/>
      <c r="L36" s="51"/>
      <c r="M36" s="51"/>
      <c r="N36" s="51"/>
    </row>
    <row r="37" spans="2:14" s="11" customFormat="1" ht="18" customHeight="1" x14ac:dyDescent="0.25">
      <c r="B37" s="16">
        <v>2023</v>
      </c>
      <c r="C37" s="17">
        <v>72880.002932075295</v>
      </c>
      <c r="D37" s="18">
        <v>747342924.85996211</v>
      </c>
      <c r="E37" s="18">
        <f t="shared" si="0"/>
        <v>10.254430499357845</v>
      </c>
      <c r="F37" s="81"/>
      <c r="L37" s="51"/>
      <c r="M37" s="51"/>
      <c r="N37" s="51"/>
    </row>
    <row r="38" spans="2:14" s="11" customFormat="1" ht="18" customHeight="1" x14ac:dyDescent="0.25">
      <c r="B38" s="21" t="s">
        <v>199</v>
      </c>
      <c r="C38" s="22">
        <v>74660.170182999995</v>
      </c>
      <c r="D38" s="23">
        <v>822959996.43839908</v>
      </c>
      <c r="E38" s="23">
        <f t="shared" si="0"/>
        <v>11.02274471677786</v>
      </c>
      <c r="F38" s="184"/>
      <c r="G38" s="184"/>
      <c r="H38" s="184"/>
      <c r="L38" s="51"/>
      <c r="M38" s="51"/>
      <c r="N38" s="51"/>
    </row>
    <row r="39" spans="2:14" s="11" customFormat="1" ht="18" customHeight="1" x14ac:dyDescent="0.25">
      <c r="B39" s="24" t="s">
        <v>3</v>
      </c>
      <c r="C39" s="165"/>
      <c r="D39" s="165"/>
      <c r="E39" s="20"/>
      <c r="L39" s="51"/>
      <c r="M39" s="51"/>
      <c r="N39" s="51"/>
    </row>
    <row r="40" spans="2:14" s="11" customFormat="1" ht="18" customHeight="1" x14ac:dyDescent="0.25">
      <c r="C40" s="25"/>
      <c r="D40" s="25"/>
      <c r="E40" s="20"/>
      <c r="L40" s="51"/>
      <c r="M40" s="51"/>
      <c r="N40" s="51"/>
    </row>
    <row r="41" spans="2:14" s="11" customFormat="1" ht="18" customHeight="1" x14ac:dyDescent="0.25">
      <c r="B41" s="6" t="s">
        <v>200</v>
      </c>
      <c r="C41" s="6"/>
      <c r="D41" s="6"/>
      <c r="E41" s="6"/>
      <c r="F41" s="6"/>
      <c r="G41" s="6"/>
      <c r="L41" s="51"/>
      <c r="M41" s="51"/>
      <c r="N41" s="51"/>
    </row>
    <row r="42" spans="2:14" s="1" customFormat="1" ht="3.75" customHeight="1" x14ac:dyDescent="0.25">
      <c r="B42" s="26"/>
      <c r="C42" s="27"/>
      <c r="D42" s="28"/>
      <c r="E42" s="27"/>
      <c r="F42" s="28"/>
      <c r="G42" s="28"/>
      <c r="H42" s="28"/>
      <c r="I42" s="28"/>
      <c r="J42" s="28"/>
      <c r="K42" s="28"/>
      <c r="L42" s="28"/>
      <c r="M42" s="28"/>
    </row>
    <row r="43" spans="2:14" s="1" customFormat="1" ht="3.75" customHeight="1" x14ac:dyDescent="0.25">
      <c r="B43" s="29"/>
      <c r="C43" s="30"/>
      <c r="E43" s="30"/>
    </row>
    <row r="44" spans="2:14" s="1" customFormat="1" ht="3.75" customHeight="1" x14ac:dyDescent="0.25">
      <c r="B44" s="29"/>
      <c r="C44" s="30"/>
      <c r="E44" s="30"/>
    </row>
    <row r="45" spans="2:14" s="1" customFormat="1" ht="3.75" customHeight="1" x14ac:dyDescent="0.25">
      <c r="B45" s="29"/>
      <c r="C45" s="30"/>
      <c r="E45" s="30"/>
    </row>
    <row r="46" spans="2:14" s="1" customFormat="1" ht="3.75" customHeight="1" x14ac:dyDescent="0.25">
      <c r="B46" s="29"/>
      <c r="C46" s="30"/>
      <c r="E46" s="30"/>
    </row>
    <row r="47" spans="2:14" s="11" customFormat="1" ht="15.75" x14ac:dyDescent="0.25">
      <c r="B47" s="191" t="s">
        <v>126</v>
      </c>
      <c r="C47" s="193"/>
      <c r="D47" s="191" t="s">
        <v>201</v>
      </c>
      <c r="E47" s="192"/>
      <c r="F47" s="193"/>
      <c r="G47" s="191" t="s">
        <v>174</v>
      </c>
      <c r="H47" s="192"/>
      <c r="I47" s="193"/>
      <c r="L47" s="51"/>
      <c r="M47" s="51"/>
      <c r="N47" s="51"/>
    </row>
    <row r="48" spans="2:14" s="11" customFormat="1" ht="15.75" x14ac:dyDescent="0.25">
      <c r="B48" s="13"/>
      <c r="C48" s="13"/>
      <c r="D48" s="13" t="s">
        <v>5</v>
      </c>
      <c r="E48" s="13" t="s">
        <v>7</v>
      </c>
      <c r="F48" s="13" t="s">
        <v>2</v>
      </c>
      <c r="G48" s="13" t="s">
        <v>5</v>
      </c>
      <c r="H48" s="13" t="s">
        <v>7</v>
      </c>
      <c r="I48" s="13" t="s">
        <v>2</v>
      </c>
      <c r="L48" s="51"/>
      <c r="M48" s="51"/>
      <c r="N48" s="51"/>
    </row>
    <row r="49" spans="2:14" s="11" customFormat="1" ht="18" customHeight="1" x14ac:dyDescent="0.25">
      <c r="B49" s="189" t="s">
        <v>13</v>
      </c>
      <c r="C49" s="16" t="s">
        <v>9</v>
      </c>
      <c r="D49" s="17">
        <f>+C73</f>
        <v>7060.75</v>
      </c>
      <c r="E49" s="18">
        <f>+D73</f>
        <v>193030223.59999999</v>
      </c>
      <c r="F49" s="31">
        <f>+E49/E55</f>
        <v>0.23455602269295583</v>
      </c>
      <c r="G49" s="17">
        <v>7156.9460987000002</v>
      </c>
      <c r="H49" s="18">
        <v>184257674.01300004</v>
      </c>
      <c r="I49" s="31">
        <v>0.24655036915954806</v>
      </c>
      <c r="J49" s="184"/>
      <c r="K49" s="184"/>
      <c r="L49" s="51"/>
      <c r="M49" s="51"/>
      <c r="N49" s="51"/>
    </row>
    <row r="50" spans="2:14" s="11" customFormat="1" ht="18" customHeight="1" x14ac:dyDescent="0.25">
      <c r="B50" s="190"/>
      <c r="C50" s="16" t="s">
        <v>62</v>
      </c>
      <c r="D50" s="17">
        <f>+C94</f>
        <v>1702.6890500000002</v>
      </c>
      <c r="E50" s="18">
        <f>+D94</f>
        <v>25681624.120000005</v>
      </c>
      <c r="F50" s="31">
        <f>+E50/E55</f>
        <v>3.120640642454648E-2</v>
      </c>
      <c r="G50" s="17">
        <v>2137.3752810000001</v>
      </c>
      <c r="H50" s="18">
        <v>30829375.927278005</v>
      </c>
      <c r="I50" s="31">
        <v>4.1251980719633957E-2</v>
      </c>
      <c r="J50" s="184"/>
      <c r="K50" s="184"/>
      <c r="L50" s="51"/>
      <c r="M50" s="51"/>
      <c r="N50" s="51"/>
    </row>
    <row r="51" spans="2:14" s="11" customFormat="1" ht="18" customHeight="1" x14ac:dyDescent="0.25">
      <c r="B51" s="32" t="s">
        <v>14</v>
      </c>
      <c r="C51" s="33" t="s">
        <v>8</v>
      </c>
      <c r="D51" s="34">
        <f>+C117</f>
        <v>9796.1481700000004</v>
      </c>
      <c r="E51" s="35">
        <f>+D117</f>
        <v>114694288.87000002</v>
      </c>
      <c r="F51" s="36">
        <f>+E51/E55</f>
        <v>0.13936800010495434</v>
      </c>
      <c r="G51" s="34">
        <v>9692.603186999997</v>
      </c>
      <c r="H51" s="35">
        <v>108099047.52</v>
      </c>
      <c r="I51" s="36">
        <v>0.14464450511825708</v>
      </c>
      <c r="J51" s="184"/>
      <c r="K51" s="184"/>
      <c r="L51" s="51"/>
      <c r="M51" s="51"/>
      <c r="N51" s="51"/>
    </row>
    <row r="52" spans="2:14" s="11" customFormat="1" ht="18" customHeight="1" x14ac:dyDescent="0.25">
      <c r="B52" s="37" t="s">
        <v>15</v>
      </c>
      <c r="C52" s="38" t="s">
        <v>10</v>
      </c>
      <c r="D52" s="39">
        <f>+C154</f>
        <v>26123.463049999998</v>
      </c>
      <c r="E52" s="40">
        <f>+D154</f>
        <v>242106891.49999997</v>
      </c>
      <c r="F52" s="41">
        <f>+E52/E55</f>
        <v>0.294190352566089</v>
      </c>
      <c r="G52" s="39">
        <v>27991.165999999997</v>
      </c>
      <c r="H52" s="40">
        <v>275839947.90344</v>
      </c>
      <c r="I52" s="41">
        <v>0.36909421194443925</v>
      </c>
      <c r="J52" s="184"/>
      <c r="K52" s="184"/>
      <c r="L52" s="51"/>
      <c r="M52" s="51"/>
      <c r="N52" s="51"/>
    </row>
    <row r="53" spans="2:14" s="11" customFormat="1" ht="18" customHeight="1" x14ac:dyDescent="0.25">
      <c r="B53" s="37" t="s">
        <v>16</v>
      </c>
      <c r="C53" s="38" t="s">
        <v>11</v>
      </c>
      <c r="D53" s="39">
        <f>+C217</f>
        <v>16116.597894000002</v>
      </c>
      <c r="E53" s="40">
        <f>+D217</f>
        <v>187375099.01680002</v>
      </c>
      <c r="F53" s="41">
        <f>+E53/E55</f>
        <v>0.22768433438772329</v>
      </c>
      <c r="G53" s="39">
        <v>11052.582781000001</v>
      </c>
      <c r="H53" s="40">
        <v>92167199.959999979</v>
      </c>
      <c r="I53" s="41">
        <v>0.12332651704339125</v>
      </c>
      <c r="J53" s="184"/>
      <c r="K53" s="184"/>
      <c r="L53" s="51"/>
      <c r="M53" s="51"/>
      <c r="N53" s="51"/>
    </row>
    <row r="54" spans="2:14" s="11" customFormat="1" ht="18" customHeight="1" x14ac:dyDescent="0.25">
      <c r="B54" s="37" t="s">
        <v>17</v>
      </c>
      <c r="C54" s="38" t="s">
        <v>12</v>
      </c>
      <c r="D54" s="39">
        <f>+C242</f>
        <v>13860.522018999998</v>
      </c>
      <c r="E54" s="40">
        <f>+D242</f>
        <v>60071869.331598967</v>
      </c>
      <c r="F54" s="41">
        <f>+E54/E55</f>
        <v>7.2994883823730941E-2</v>
      </c>
      <c r="G54" s="39">
        <v>14849.329584375293</v>
      </c>
      <c r="H54" s="40">
        <v>56149679.536244005</v>
      </c>
      <c r="I54" s="41">
        <v>7.5132416014730308E-2</v>
      </c>
      <c r="J54" s="184"/>
      <c r="K54" s="184"/>
      <c r="L54" s="51"/>
      <c r="M54" s="51"/>
      <c r="N54" s="51"/>
    </row>
    <row r="55" spans="2:14" s="11" customFormat="1" ht="15.75" x14ac:dyDescent="0.25">
      <c r="B55" s="187" t="s">
        <v>125</v>
      </c>
      <c r="C55" s="188"/>
      <c r="D55" s="22">
        <f>SUM(D49:D54)</f>
        <v>74660.170182999995</v>
      </c>
      <c r="E55" s="23">
        <f>SUM(E49:E54)</f>
        <v>822959996.43839908</v>
      </c>
      <c r="F55" s="42">
        <f>+E55/E55</f>
        <v>1</v>
      </c>
      <c r="G55" s="22">
        <v>72880.002932075295</v>
      </c>
      <c r="H55" s="23">
        <v>747342924.85996211</v>
      </c>
      <c r="I55" s="42">
        <v>1</v>
      </c>
      <c r="J55" s="81"/>
      <c r="K55" s="81"/>
      <c r="L55" s="51"/>
      <c r="M55" s="51"/>
      <c r="N55" s="51"/>
    </row>
    <row r="56" spans="2:14" s="11" customFormat="1" ht="18" customHeight="1" x14ac:dyDescent="0.25">
      <c r="B56" s="43"/>
      <c r="C56" s="44"/>
      <c r="D56" s="45"/>
      <c r="E56" s="45"/>
      <c r="F56" s="45"/>
      <c r="G56" s="87"/>
      <c r="H56" s="81"/>
      <c r="L56" s="51"/>
      <c r="M56" s="51"/>
      <c r="N56" s="51"/>
    </row>
    <row r="58" spans="2:14" s="11" customFormat="1" ht="20.25" customHeight="1" x14ac:dyDescent="0.25">
      <c r="B58" s="6" t="s">
        <v>202</v>
      </c>
      <c r="C58" s="6"/>
      <c r="D58" s="6"/>
      <c r="E58" s="6"/>
      <c r="F58" s="46"/>
      <c r="G58" s="47"/>
      <c r="H58" s="48"/>
      <c r="L58" s="51"/>
      <c r="M58" s="51"/>
      <c r="N58" s="51"/>
    </row>
    <row r="59" spans="2:14" s="1" customFormat="1" ht="3.75" customHeight="1" x14ac:dyDescent="0.25">
      <c r="B59" s="26"/>
      <c r="C59" s="27"/>
      <c r="D59" s="28"/>
      <c r="E59" s="27"/>
      <c r="F59" s="28"/>
      <c r="G59" s="28"/>
      <c r="H59" s="28"/>
      <c r="I59" s="28"/>
      <c r="J59" s="28"/>
      <c r="K59" s="28"/>
      <c r="L59" s="28"/>
      <c r="M59" s="28"/>
    </row>
    <row r="60" spans="2:14" s="11" customFormat="1" ht="15.75" x14ac:dyDescent="0.25">
      <c r="B60" s="10"/>
      <c r="C60" s="10"/>
      <c r="D60" s="10"/>
      <c r="E60" s="10"/>
      <c r="F60" s="10"/>
      <c r="G60" s="10"/>
      <c r="L60" s="51"/>
      <c r="M60" s="51"/>
      <c r="N60" s="51"/>
    </row>
    <row r="61" spans="2:14" s="11" customFormat="1" ht="26.25" customHeight="1" x14ac:dyDescent="0.25">
      <c r="B61" s="13" t="s">
        <v>127</v>
      </c>
      <c r="C61" s="13" t="s">
        <v>5</v>
      </c>
      <c r="D61" s="13" t="s">
        <v>7</v>
      </c>
      <c r="E61" s="13" t="s">
        <v>0</v>
      </c>
      <c r="F61" s="81"/>
      <c r="H61" s="51"/>
      <c r="I61" s="51"/>
      <c r="J61" s="51"/>
    </row>
    <row r="62" spans="2:14" s="11" customFormat="1" ht="21" customHeight="1" x14ac:dyDescent="0.25">
      <c r="B62" s="132" t="s">
        <v>27</v>
      </c>
      <c r="C62" s="133">
        <v>6637.49</v>
      </c>
      <c r="D62" s="134">
        <v>181714273.19999999</v>
      </c>
      <c r="E62" s="49">
        <f t="shared" ref="E62:E72" si="1">+D62/(C62*1000)</f>
        <v>27.376956228935935</v>
      </c>
      <c r="F62" s="155"/>
      <c r="G62" s="53"/>
      <c r="H62" s="154"/>
      <c r="I62" s="51"/>
      <c r="J62" s="51"/>
    </row>
    <row r="63" spans="2:14" s="11" customFormat="1" ht="21" customHeight="1" x14ac:dyDescent="0.25">
      <c r="B63" s="135" t="s">
        <v>29</v>
      </c>
      <c r="C63" s="136">
        <v>231.45000000000002</v>
      </c>
      <c r="D63" s="137">
        <v>6579359.7200000007</v>
      </c>
      <c r="E63" s="49">
        <f t="shared" si="1"/>
        <v>28.426700021602937</v>
      </c>
      <c r="F63" s="84"/>
      <c r="G63" s="53"/>
      <c r="H63" s="154"/>
      <c r="I63" s="51"/>
      <c r="J63" s="51"/>
    </row>
    <row r="64" spans="2:14" s="11" customFormat="1" ht="21" customHeight="1" x14ac:dyDescent="0.25">
      <c r="B64" s="135" t="s">
        <v>21</v>
      </c>
      <c r="C64" s="136">
        <v>87.192999999999998</v>
      </c>
      <c r="D64" s="137">
        <v>2090125.9699999997</v>
      </c>
      <c r="E64" s="49">
        <f t="shared" si="1"/>
        <v>23.971258816648124</v>
      </c>
      <c r="F64" s="84"/>
      <c r="G64" s="53"/>
      <c r="H64" s="154"/>
      <c r="I64" s="51"/>
      <c r="J64" s="51"/>
    </row>
    <row r="65" spans="2:22" s="11" customFormat="1" ht="21" customHeight="1" x14ac:dyDescent="0.25">
      <c r="B65" s="135" t="s">
        <v>34</v>
      </c>
      <c r="C65" s="136">
        <v>47.87</v>
      </c>
      <c r="D65" s="137">
        <v>1213094.6200000001</v>
      </c>
      <c r="E65" s="49">
        <f t="shared" si="1"/>
        <v>25.341437643618136</v>
      </c>
      <c r="F65" s="84"/>
      <c r="G65" s="53"/>
      <c r="H65" s="154"/>
      <c r="I65" s="51"/>
      <c r="J65" s="51"/>
    </row>
    <row r="66" spans="2:22" s="11" customFormat="1" ht="21" customHeight="1" x14ac:dyDescent="0.25">
      <c r="B66" s="135" t="s">
        <v>33</v>
      </c>
      <c r="C66" s="136">
        <v>17.75</v>
      </c>
      <c r="D66" s="137">
        <v>397731.18999999994</v>
      </c>
      <c r="E66" s="49">
        <f t="shared" si="1"/>
        <v>22.407390985915491</v>
      </c>
      <c r="F66" s="84"/>
      <c r="G66" s="53"/>
      <c r="H66" s="154"/>
      <c r="I66" s="51"/>
      <c r="J66" s="51"/>
    </row>
    <row r="67" spans="2:22" s="11" customFormat="1" ht="21" customHeight="1" x14ac:dyDescent="0.25">
      <c r="B67" s="135" t="s">
        <v>32</v>
      </c>
      <c r="C67" s="136">
        <v>17.21</v>
      </c>
      <c r="D67" s="137">
        <v>560529.54</v>
      </c>
      <c r="E67" s="49">
        <f t="shared" si="1"/>
        <v>32.569990703079604</v>
      </c>
      <c r="F67" s="84"/>
      <c r="G67" s="53"/>
      <c r="H67" s="154"/>
      <c r="I67" s="51"/>
      <c r="J67" s="51"/>
    </row>
    <row r="68" spans="2:22" s="11" customFormat="1" ht="21" customHeight="1" x14ac:dyDescent="0.25">
      <c r="B68" s="135" t="s">
        <v>23</v>
      </c>
      <c r="C68" s="136">
        <v>7.7780000000000005</v>
      </c>
      <c r="D68" s="137">
        <v>167365.39000000001</v>
      </c>
      <c r="E68" s="49">
        <f t="shared" si="1"/>
        <v>21.517792491643096</v>
      </c>
      <c r="F68" s="84"/>
      <c r="G68" s="53"/>
      <c r="H68" s="154"/>
      <c r="I68" s="51"/>
      <c r="J68" s="51"/>
    </row>
    <row r="69" spans="2:22" s="11" customFormat="1" ht="21" customHeight="1" x14ac:dyDescent="0.25">
      <c r="B69" s="135" t="s">
        <v>35</v>
      </c>
      <c r="C69" s="136">
        <v>6.97</v>
      </c>
      <c r="D69" s="137">
        <v>134672.84</v>
      </c>
      <c r="E69" s="49">
        <f t="shared" si="1"/>
        <v>19.321784791965566</v>
      </c>
      <c r="F69" s="84"/>
      <c r="G69" s="53"/>
      <c r="H69" s="154"/>
      <c r="I69" s="51"/>
      <c r="J69" s="51"/>
    </row>
    <row r="70" spans="2:22" s="11" customFormat="1" ht="21" customHeight="1" x14ac:dyDescent="0.25">
      <c r="B70" s="135" t="s">
        <v>65</v>
      </c>
      <c r="C70" s="136">
        <v>2.3490000000000002</v>
      </c>
      <c r="D70" s="137">
        <v>73120</v>
      </c>
      <c r="E70" s="49">
        <f t="shared" si="1"/>
        <v>31.128139633886761</v>
      </c>
      <c r="F70" s="84"/>
      <c r="G70" s="53"/>
      <c r="H70" s="154"/>
      <c r="I70" s="51"/>
      <c r="J70" s="51"/>
    </row>
    <row r="71" spans="2:22" s="11" customFormat="1" ht="21" customHeight="1" x14ac:dyDescent="0.25">
      <c r="B71" s="135" t="s">
        <v>36</v>
      </c>
      <c r="C71" s="136">
        <v>1.69</v>
      </c>
      <c r="D71" s="137">
        <v>46118.130000000005</v>
      </c>
      <c r="E71" s="49">
        <f t="shared" si="1"/>
        <v>27.288834319526629</v>
      </c>
      <c r="F71" s="84"/>
      <c r="G71" s="53"/>
      <c r="H71" s="154"/>
      <c r="I71" s="51"/>
      <c r="J71" s="51"/>
    </row>
    <row r="72" spans="2:22" ht="21" customHeight="1" x14ac:dyDescent="0.25">
      <c r="B72" s="135" t="s">
        <v>31</v>
      </c>
      <c r="C72" s="136">
        <f>+C73-SUM(C62:C71)</f>
        <v>3</v>
      </c>
      <c r="D72" s="137">
        <f>+D73-SUM(D62:D71)</f>
        <v>53833.000000029802</v>
      </c>
      <c r="E72" s="49">
        <f t="shared" si="1"/>
        <v>17.944333333343266</v>
      </c>
    </row>
    <row r="73" spans="2:22" ht="21" customHeight="1" x14ac:dyDescent="0.25">
      <c r="B73" s="22" t="s">
        <v>168</v>
      </c>
      <c r="C73" s="22">
        <v>7060.75</v>
      </c>
      <c r="D73" s="23">
        <v>193030223.59999999</v>
      </c>
      <c r="E73" s="50">
        <f t="shared" ref="E73" si="2">+D73/(C73*1000)</f>
        <v>27.338487214531032</v>
      </c>
    </row>
    <row r="75" spans="2:22" s="11" customFormat="1" ht="15.75" x14ac:dyDescent="0.25">
      <c r="F75" s="84"/>
      <c r="G75" s="53"/>
      <c r="H75" s="154"/>
      <c r="I75" s="51"/>
      <c r="J75" s="51"/>
    </row>
    <row r="76" spans="2:22" s="11" customFormat="1" ht="15.75" x14ac:dyDescent="0.25">
      <c r="F76" s="84"/>
      <c r="G76" s="53"/>
      <c r="H76" s="154"/>
      <c r="I76" s="51"/>
      <c r="J76" s="51"/>
    </row>
    <row r="77" spans="2:22" s="11" customFormat="1" ht="18" customHeight="1" x14ac:dyDescent="0.25">
      <c r="B77" s="4"/>
      <c r="C77" s="4"/>
      <c r="D77" s="4"/>
      <c r="E77" s="4"/>
      <c r="F77" s="4"/>
      <c r="G77" s="4"/>
      <c r="H77" s="4"/>
      <c r="I77" s="4"/>
      <c r="J77" s="4"/>
      <c r="K77" s="4"/>
      <c r="L77" s="4"/>
      <c r="M77" s="4"/>
      <c r="N77" s="4"/>
      <c r="O77" s="4"/>
      <c r="P77" s="4"/>
      <c r="Q77" s="4"/>
      <c r="R77" s="4"/>
      <c r="S77" s="4"/>
      <c r="T77" s="4"/>
      <c r="U77" s="4"/>
      <c r="V77" s="4"/>
    </row>
    <row r="78" spans="2:22" s="1" customFormat="1" ht="14.25" customHeight="1" x14ac:dyDescent="0.25">
      <c r="B78" s="6" t="s">
        <v>203</v>
      </c>
      <c r="C78" s="6"/>
      <c r="D78" s="6"/>
      <c r="E78" s="6"/>
      <c r="F78" s="6"/>
      <c r="G78" s="6"/>
      <c r="H78" s="11"/>
      <c r="I78" s="11"/>
      <c r="J78" s="11"/>
      <c r="K78" s="11"/>
      <c r="L78" s="51"/>
      <c r="M78" s="51"/>
      <c r="N78" s="51"/>
      <c r="O78" s="11"/>
      <c r="P78" s="11"/>
      <c r="Q78" s="11"/>
      <c r="R78" s="11"/>
      <c r="S78" s="11"/>
      <c r="T78" s="11"/>
      <c r="U78" s="11"/>
      <c r="V78" s="11"/>
    </row>
    <row r="79" spans="2:22" s="51" customFormat="1" ht="4.5" customHeight="1" x14ac:dyDescent="0.25">
      <c r="B79" s="26"/>
      <c r="C79" s="27"/>
      <c r="D79" s="28"/>
      <c r="E79" s="27"/>
      <c r="F79" s="28"/>
      <c r="G79" s="28"/>
      <c r="H79" s="28"/>
      <c r="I79" s="28"/>
      <c r="J79" s="28"/>
      <c r="K79" s="28"/>
      <c r="L79" s="28"/>
      <c r="M79" s="28"/>
      <c r="N79" s="1"/>
      <c r="O79" s="1"/>
      <c r="P79" s="1"/>
      <c r="Q79" s="1"/>
      <c r="R79" s="1"/>
      <c r="S79" s="1"/>
      <c r="T79" s="1"/>
      <c r="U79" s="1"/>
      <c r="V79" s="1"/>
    </row>
    <row r="80" spans="2:22" s="11" customFormat="1" ht="27.75" customHeight="1" x14ac:dyDescent="0.25">
      <c r="B80" s="52"/>
      <c r="C80" s="53"/>
      <c r="D80" s="51"/>
      <c r="E80" s="53"/>
      <c r="F80" s="51"/>
      <c r="G80" s="51"/>
      <c r="H80" s="51"/>
      <c r="I80" s="51"/>
      <c r="J80" s="51"/>
      <c r="K80" s="51"/>
      <c r="L80" s="51"/>
      <c r="M80" s="51"/>
      <c r="N80" s="51"/>
      <c r="O80" s="51"/>
      <c r="P80" s="51"/>
      <c r="Q80" s="51"/>
      <c r="R80" s="51"/>
      <c r="S80" s="51"/>
      <c r="T80" s="51"/>
      <c r="U80" s="51"/>
      <c r="V80" s="51"/>
    </row>
    <row r="81" spans="2:22" s="11" customFormat="1" ht="18" customHeight="1" x14ac:dyDescent="0.25">
      <c r="B81" s="13" t="s">
        <v>182</v>
      </c>
      <c r="C81" s="13" t="s">
        <v>5</v>
      </c>
      <c r="D81" s="13" t="s">
        <v>7</v>
      </c>
      <c r="E81" s="13" t="s">
        <v>0</v>
      </c>
      <c r="G81" s="51"/>
      <c r="H81" s="51"/>
      <c r="I81" s="51"/>
      <c r="J81" s="51"/>
      <c r="L81" s="51"/>
      <c r="M81" s="51"/>
      <c r="N81" s="51"/>
    </row>
    <row r="82" spans="2:22" s="11" customFormat="1" ht="21" customHeight="1" x14ac:dyDescent="0.25">
      <c r="B82" s="135" t="s">
        <v>29</v>
      </c>
      <c r="C82" s="99">
        <v>954</v>
      </c>
      <c r="D82" s="80">
        <v>9455843.7400000002</v>
      </c>
      <c r="E82" s="49">
        <f t="shared" ref="E82:E90" si="3">+D82/(C82*1000)</f>
        <v>9.9117858909853247</v>
      </c>
      <c r="F82" s="82"/>
      <c r="G82" s="53"/>
      <c r="H82" s="154"/>
      <c r="I82" s="51"/>
      <c r="J82" s="51"/>
      <c r="L82" s="51"/>
      <c r="M82" s="51"/>
      <c r="N82" s="51"/>
    </row>
    <row r="83" spans="2:22" s="11" customFormat="1" ht="21" customHeight="1" x14ac:dyDescent="0.25">
      <c r="B83" s="135" t="s">
        <v>46</v>
      </c>
      <c r="C83" s="99">
        <v>237.90539000000001</v>
      </c>
      <c r="D83" s="80">
        <v>6947808.75</v>
      </c>
      <c r="E83" s="49">
        <f t="shared" si="3"/>
        <v>29.204082976009914</v>
      </c>
      <c r="F83" s="82"/>
      <c r="G83" s="53"/>
      <c r="H83" s="154"/>
      <c r="I83" s="51"/>
      <c r="J83" s="51"/>
      <c r="L83" s="51"/>
      <c r="M83" s="51"/>
      <c r="N83" s="51"/>
    </row>
    <row r="84" spans="2:22" s="11" customFormat="1" ht="21" customHeight="1" x14ac:dyDescent="0.25">
      <c r="B84" s="135" t="s">
        <v>85</v>
      </c>
      <c r="C84" s="99">
        <v>92</v>
      </c>
      <c r="D84" s="80">
        <v>2968095</v>
      </c>
      <c r="E84" s="49">
        <f t="shared" si="3"/>
        <v>32.261902173913043</v>
      </c>
      <c r="F84" s="82"/>
      <c r="G84" s="53"/>
      <c r="H84" s="154"/>
      <c r="I84" s="51"/>
      <c r="J84" s="51"/>
      <c r="L84" s="51"/>
      <c r="M84" s="51"/>
      <c r="N84" s="51"/>
    </row>
    <row r="85" spans="2:22" s="11" customFormat="1" ht="21" customHeight="1" x14ac:dyDescent="0.25">
      <c r="B85" s="139" t="s">
        <v>84</v>
      </c>
      <c r="C85" s="140">
        <v>83.38</v>
      </c>
      <c r="D85" s="141">
        <v>2667307.56</v>
      </c>
      <c r="E85" s="49">
        <f t="shared" si="3"/>
        <v>31.989776445190692</v>
      </c>
      <c r="F85" s="82"/>
      <c r="G85" s="53"/>
      <c r="H85" s="154"/>
      <c r="I85" s="51"/>
      <c r="J85" s="51"/>
      <c r="L85" s="51"/>
      <c r="M85" s="51"/>
      <c r="N85" s="51"/>
    </row>
    <row r="86" spans="2:22" s="11" customFormat="1" ht="21" customHeight="1" x14ac:dyDescent="0.25">
      <c r="B86" s="135" t="s">
        <v>23</v>
      </c>
      <c r="C86" s="99">
        <v>217.01616000000001</v>
      </c>
      <c r="D86" s="80">
        <v>1311623.6500000001</v>
      </c>
      <c r="E86" s="49">
        <f t="shared" si="3"/>
        <v>6.0438985281096125</v>
      </c>
      <c r="F86" s="82"/>
      <c r="G86" s="53"/>
      <c r="H86" s="154"/>
      <c r="I86" s="51"/>
      <c r="J86" s="51"/>
      <c r="L86" s="51"/>
      <c r="M86" s="51"/>
      <c r="N86" s="51"/>
    </row>
    <row r="87" spans="2:22" s="11" customFormat="1" ht="21" customHeight="1" x14ac:dyDescent="0.25">
      <c r="B87" s="135" t="s">
        <v>67</v>
      </c>
      <c r="C87" s="99">
        <v>13</v>
      </c>
      <c r="D87" s="80">
        <v>476568.48</v>
      </c>
      <c r="E87" s="49">
        <f t="shared" si="3"/>
        <v>36.659113846153843</v>
      </c>
      <c r="F87" s="82"/>
      <c r="G87" s="53"/>
      <c r="H87" s="154"/>
      <c r="I87" s="51"/>
      <c r="J87" s="51"/>
      <c r="L87" s="51"/>
      <c r="M87" s="51"/>
      <c r="N87" s="51"/>
    </row>
    <row r="88" spans="2:22" s="11" customFormat="1" ht="21" customHeight="1" x14ac:dyDescent="0.25">
      <c r="B88" s="135" t="s">
        <v>56</v>
      </c>
      <c r="C88" s="99">
        <v>63.622669999999999</v>
      </c>
      <c r="D88" s="80">
        <v>677874.89</v>
      </c>
      <c r="E88" s="49">
        <f t="shared" si="3"/>
        <v>10.654612420384119</v>
      </c>
      <c r="F88" s="82"/>
      <c r="G88" s="53"/>
      <c r="H88" s="154"/>
      <c r="I88" s="51"/>
      <c r="J88" s="51"/>
      <c r="L88" s="51"/>
      <c r="M88" s="51"/>
      <c r="N88" s="51"/>
    </row>
    <row r="89" spans="2:22" s="11" customFormat="1" ht="21" customHeight="1" x14ac:dyDescent="0.25">
      <c r="B89" s="135" t="s">
        <v>25</v>
      </c>
      <c r="C89" s="99">
        <v>26.997</v>
      </c>
      <c r="D89" s="80">
        <v>768641.81</v>
      </c>
      <c r="E89" s="49">
        <f t="shared" si="3"/>
        <v>28.471378671704265</v>
      </c>
      <c r="F89" s="82"/>
      <c r="G89" s="53"/>
      <c r="H89" s="154"/>
      <c r="I89" s="51"/>
      <c r="J89" s="51"/>
      <c r="L89" s="51"/>
      <c r="M89" s="51"/>
      <c r="N89" s="51"/>
    </row>
    <row r="90" spans="2:22" s="11" customFormat="1" ht="21" customHeight="1" x14ac:dyDescent="0.25">
      <c r="B90" s="135" t="s">
        <v>30</v>
      </c>
      <c r="C90" s="99">
        <v>6.9178300000000004</v>
      </c>
      <c r="D90" s="80">
        <v>164433.51999999999</v>
      </c>
      <c r="E90" s="49">
        <f t="shared" si="3"/>
        <v>23.769523101897558</v>
      </c>
      <c r="F90" s="82"/>
      <c r="G90" s="53"/>
      <c r="H90" s="154"/>
      <c r="I90" s="51"/>
      <c r="J90" s="51"/>
      <c r="L90" s="51"/>
      <c r="M90" s="51"/>
      <c r="N90" s="51"/>
    </row>
    <row r="91" spans="2:22" s="11" customFormat="1" ht="21" customHeight="1" x14ac:dyDescent="0.25">
      <c r="B91" s="135" t="s">
        <v>28</v>
      </c>
      <c r="C91" s="99">
        <v>3.49</v>
      </c>
      <c r="D91" s="80">
        <v>53784.19</v>
      </c>
      <c r="E91" s="49">
        <f t="shared" ref="E91:E94" si="4">+D91/(C91*1000)</f>
        <v>15.410942693409742</v>
      </c>
      <c r="F91" s="82"/>
      <c r="G91" s="53"/>
      <c r="H91" s="154"/>
      <c r="I91" s="51"/>
      <c r="J91" s="51"/>
      <c r="L91" s="51"/>
      <c r="M91" s="51"/>
      <c r="N91" s="51"/>
    </row>
    <row r="92" spans="2:22" ht="21" customHeight="1" x14ac:dyDescent="0.25">
      <c r="B92" s="135" t="s">
        <v>82</v>
      </c>
      <c r="C92" s="158">
        <v>0.28000000000000003</v>
      </c>
      <c r="D92" s="80">
        <v>11333.53</v>
      </c>
      <c r="E92" s="49">
        <f t="shared" si="4"/>
        <v>40.476892857142857</v>
      </c>
      <c r="F92" s="82"/>
      <c r="G92" s="53"/>
      <c r="H92" s="154"/>
      <c r="I92" s="51"/>
      <c r="J92" s="51"/>
      <c r="K92" s="11"/>
      <c r="L92" s="51"/>
      <c r="M92" s="51"/>
      <c r="N92" s="51"/>
      <c r="O92" s="11"/>
      <c r="P92" s="11"/>
      <c r="Q92" s="11"/>
      <c r="R92" s="11"/>
      <c r="S92" s="11"/>
      <c r="T92" s="11"/>
      <c r="U92" s="11"/>
      <c r="V92" s="11"/>
    </row>
    <row r="93" spans="2:22" s="51" customFormat="1" ht="21" customHeight="1" x14ac:dyDescent="0.25">
      <c r="B93" s="135" t="s">
        <v>113</v>
      </c>
      <c r="C93" s="99">
        <f>+C94-SUM(C82:C92)</f>
        <v>4.0799999999999272</v>
      </c>
      <c r="D93" s="80">
        <f>+D94-SUM(D82:D92)</f>
        <v>178309.00000000373</v>
      </c>
      <c r="E93" s="49">
        <f t="shared" si="4"/>
        <v>43.703186274511495</v>
      </c>
      <c r="F93" s="82"/>
      <c r="G93" s="53"/>
      <c r="H93" s="154"/>
      <c r="K93" s="4"/>
      <c r="L93" s="4"/>
      <c r="M93" s="4"/>
      <c r="N93" s="4"/>
      <c r="O93" s="4"/>
      <c r="P93" s="4"/>
      <c r="Q93" s="4"/>
      <c r="R93" s="4"/>
      <c r="S93" s="4"/>
      <c r="T93" s="4"/>
      <c r="U93" s="4"/>
      <c r="V93" s="4"/>
    </row>
    <row r="94" spans="2:22" s="51" customFormat="1" ht="21" customHeight="1" x14ac:dyDescent="0.25">
      <c r="B94" s="22" t="s">
        <v>169</v>
      </c>
      <c r="C94" s="22">
        <v>1702.6890500000002</v>
      </c>
      <c r="D94" s="23">
        <v>25681624.120000005</v>
      </c>
      <c r="E94" s="50">
        <f t="shared" si="4"/>
        <v>15.082979549319354</v>
      </c>
      <c r="F94" s="82"/>
      <c r="G94" s="53"/>
      <c r="H94" s="154"/>
      <c r="I94" s="83"/>
      <c r="J94" s="83"/>
      <c r="K94" s="83"/>
    </row>
    <row r="95" spans="2:22" s="51" customFormat="1" ht="27" customHeight="1" x14ac:dyDescent="0.25">
      <c r="B95" s="60"/>
      <c r="C95" s="60"/>
      <c r="D95" s="60"/>
      <c r="E95" s="62"/>
      <c r="F95" s="4"/>
      <c r="G95" s="4"/>
      <c r="H95" s="4"/>
      <c r="I95" s="83"/>
      <c r="J95" s="83"/>
      <c r="K95" s="83"/>
    </row>
    <row r="96" spans="2:22" s="1" customFormat="1" ht="15" customHeight="1" x14ac:dyDescent="0.25">
      <c r="B96" s="6" t="s">
        <v>204</v>
      </c>
      <c r="C96" s="6"/>
      <c r="D96" s="6"/>
      <c r="E96" s="6"/>
      <c r="F96" s="4"/>
      <c r="G96" s="4"/>
      <c r="H96" s="4"/>
      <c r="I96" s="51"/>
      <c r="J96" s="51"/>
      <c r="K96" s="51"/>
      <c r="L96" s="51"/>
      <c r="M96" s="51"/>
      <c r="N96" s="51"/>
      <c r="O96" s="51"/>
      <c r="P96" s="51"/>
      <c r="Q96" s="51"/>
      <c r="R96" s="51"/>
      <c r="S96" s="51"/>
      <c r="T96" s="51"/>
      <c r="U96" s="51"/>
      <c r="V96" s="51"/>
    </row>
    <row r="97" spans="2:22" s="11" customFormat="1" ht="3.75" customHeight="1" x14ac:dyDescent="0.25">
      <c r="B97" s="26"/>
      <c r="C97" s="27"/>
      <c r="D97" s="28"/>
      <c r="E97" s="27"/>
      <c r="F97" s="27"/>
      <c r="G97" s="27"/>
      <c r="H97" s="27"/>
      <c r="I97" s="27"/>
      <c r="J97" s="27"/>
      <c r="K97" s="27"/>
      <c r="L97" s="27"/>
      <c r="M97" s="27"/>
      <c r="N97" s="1"/>
      <c r="O97" s="1"/>
      <c r="P97" s="1"/>
      <c r="Q97" s="1"/>
      <c r="R97" s="1"/>
      <c r="S97" s="1"/>
      <c r="T97" s="1"/>
      <c r="U97" s="1"/>
      <c r="V97" s="1"/>
    </row>
    <row r="98" spans="2:22" s="51" customFormat="1" ht="15.75" customHeight="1" x14ac:dyDescent="0.25">
      <c r="B98" s="10"/>
      <c r="C98" s="10"/>
      <c r="D98" s="10"/>
      <c r="E98" s="10"/>
      <c r="F98" s="83"/>
      <c r="G98" s="83"/>
      <c r="H98" s="83"/>
      <c r="I98" s="1"/>
      <c r="J98" s="1"/>
      <c r="K98" s="1"/>
      <c r="L98" s="1"/>
      <c r="M98" s="1"/>
      <c r="O98" s="11"/>
      <c r="P98" s="11"/>
      <c r="Q98" s="11"/>
      <c r="R98" s="11"/>
      <c r="S98" s="11"/>
      <c r="T98" s="11"/>
      <c r="U98" s="11"/>
      <c r="V98" s="11"/>
    </row>
    <row r="99" spans="2:22" s="11" customFormat="1" ht="18" customHeight="1" x14ac:dyDescent="0.25">
      <c r="B99" s="10"/>
      <c r="C99" s="185"/>
      <c r="D99" s="185"/>
      <c r="E99" s="185"/>
      <c r="F99" s="1"/>
      <c r="G99" s="1"/>
      <c r="H99" s="1"/>
      <c r="I99" s="51"/>
      <c r="J99" s="51"/>
      <c r="K99" s="51"/>
      <c r="L99" s="51"/>
      <c r="M99" s="51"/>
      <c r="N99" s="51"/>
      <c r="O99" s="51"/>
      <c r="P99" s="51"/>
      <c r="Q99" s="51"/>
      <c r="R99" s="51"/>
      <c r="S99" s="51"/>
      <c r="T99" s="51"/>
      <c r="U99" s="51"/>
      <c r="V99" s="51"/>
    </row>
    <row r="100" spans="2:22" s="11" customFormat="1" ht="18" customHeight="1" x14ac:dyDescent="0.25">
      <c r="B100" s="13" t="s">
        <v>129</v>
      </c>
      <c r="C100" s="13" t="s">
        <v>5</v>
      </c>
      <c r="D100" s="13" t="s">
        <v>7</v>
      </c>
      <c r="E100" s="13" t="s">
        <v>0</v>
      </c>
      <c r="F100" s="51"/>
      <c r="G100" s="51"/>
      <c r="H100" s="51"/>
      <c r="I100" s="51"/>
      <c r="J100" s="51"/>
      <c r="L100" s="51"/>
      <c r="M100" s="51"/>
      <c r="N100" s="51"/>
    </row>
    <row r="101" spans="2:22" s="11" customFormat="1" ht="21" customHeight="1" x14ac:dyDescent="0.25">
      <c r="B101" s="16" t="s">
        <v>18</v>
      </c>
      <c r="C101" s="17">
        <v>4095.08</v>
      </c>
      <c r="D101" s="18">
        <v>43260418.100000001</v>
      </c>
      <c r="E101" s="49">
        <f t="shared" ref="E101:E117" si="5">+D101/(C101*1000)</f>
        <v>10.563998285747775</v>
      </c>
      <c r="F101" s="82"/>
      <c r="G101" s="53"/>
      <c r="H101" s="154"/>
      <c r="I101" s="51"/>
      <c r="J101" s="51"/>
      <c r="L101" s="51"/>
      <c r="M101" s="51"/>
      <c r="N101" s="51"/>
    </row>
    <row r="102" spans="2:22" s="11" customFormat="1" ht="21" customHeight="1" x14ac:dyDescent="0.25">
      <c r="B102" s="16" t="s">
        <v>19</v>
      </c>
      <c r="C102" s="17">
        <v>1302.46</v>
      </c>
      <c r="D102" s="18">
        <v>21882170.040000003</v>
      </c>
      <c r="E102" s="49">
        <f t="shared" si="5"/>
        <v>16.800646499700569</v>
      </c>
      <c r="F102" s="82"/>
      <c r="G102" s="53"/>
      <c r="H102" s="154"/>
      <c r="I102" s="51"/>
      <c r="J102" s="51"/>
      <c r="L102" s="51"/>
      <c r="M102" s="51"/>
      <c r="N102" s="51"/>
    </row>
    <row r="103" spans="2:22" s="11" customFormat="1" ht="21" customHeight="1" x14ac:dyDescent="0.25">
      <c r="B103" s="16" t="s">
        <v>21</v>
      </c>
      <c r="C103" s="17">
        <v>1053.98937</v>
      </c>
      <c r="D103" s="18">
        <v>12301069.210000001</v>
      </c>
      <c r="E103" s="49">
        <f t="shared" si="5"/>
        <v>11.670961358936665</v>
      </c>
      <c r="F103" s="82"/>
      <c r="G103" s="53"/>
      <c r="H103" s="154"/>
      <c r="I103" s="51"/>
      <c r="J103" s="51"/>
      <c r="L103" s="51"/>
      <c r="M103" s="51"/>
      <c r="N103" s="51"/>
    </row>
    <row r="104" spans="2:22" s="11" customFormat="1" ht="21" customHeight="1" x14ac:dyDescent="0.25">
      <c r="B104" s="16" t="s">
        <v>20</v>
      </c>
      <c r="C104" s="17">
        <v>1434.63</v>
      </c>
      <c r="D104" s="18">
        <v>11608341.559999999</v>
      </c>
      <c r="E104" s="49">
        <f t="shared" si="5"/>
        <v>8.0915229431978961</v>
      </c>
      <c r="F104" s="82"/>
      <c r="G104" s="53"/>
      <c r="H104" s="154"/>
      <c r="I104" s="51"/>
      <c r="J104" s="51"/>
      <c r="L104" s="51"/>
      <c r="M104" s="51"/>
      <c r="N104" s="51"/>
    </row>
    <row r="105" spans="2:22" s="11" customFormat="1" ht="21" customHeight="1" x14ac:dyDescent="0.25">
      <c r="B105" s="16" t="s">
        <v>23</v>
      </c>
      <c r="C105" s="17">
        <v>516.95000000000005</v>
      </c>
      <c r="D105" s="18">
        <v>4534932.34</v>
      </c>
      <c r="E105" s="49">
        <f t="shared" si="5"/>
        <v>8.7724776864300207</v>
      </c>
      <c r="F105" s="82"/>
      <c r="G105" s="53"/>
      <c r="H105" s="154"/>
      <c r="I105" s="51"/>
      <c r="J105" s="51"/>
      <c r="L105" s="51"/>
      <c r="M105" s="51"/>
      <c r="N105" s="51"/>
    </row>
    <row r="106" spans="2:22" s="11" customFormat="1" ht="21" customHeight="1" x14ac:dyDescent="0.25">
      <c r="B106" s="16" t="s">
        <v>24</v>
      </c>
      <c r="C106" s="17">
        <v>353</v>
      </c>
      <c r="D106" s="18">
        <v>5279817</v>
      </c>
      <c r="E106" s="49">
        <f t="shared" si="5"/>
        <v>14.95698866855524</v>
      </c>
      <c r="F106" s="82"/>
      <c r="G106" s="53"/>
      <c r="H106" s="154"/>
      <c r="I106" s="51"/>
      <c r="J106" s="51"/>
      <c r="L106" s="51"/>
      <c r="M106" s="51"/>
      <c r="N106" s="51"/>
    </row>
    <row r="107" spans="2:22" s="11" customFormat="1" ht="21" customHeight="1" x14ac:dyDescent="0.25">
      <c r="B107" s="16" t="s">
        <v>22</v>
      </c>
      <c r="C107" s="17">
        <v>284.22000000000003</v>
      </c>
      <c r="D107" s="18">
        <v>3150814.41</v>
      </c>
      <c r="E107" s="49">
        <f t="shared" si="5"/>
        <v>11.085829322355922</v>
      </c>
      <c r="F107" s="82"/>
      <c r="G107" s="53"/>
      <c r="H107" s="154"/>
      <c r="I107" s="51"/>
      <c r="J107" s="51"/>
      <c r="L107" s="51"/>
      <c r="M107" s="51"/>
      <c r="N107" s="51"/>
    </row>
    <row r="108" spans="2:22" s="11" customFormat="1" ht="21" customHeight="1" x14ac:dyDescent="0.25">
      <c r="B108" s="16" t="s">
        <v>25</v>
      </c>
      <c r="C108" s="17">
        <v>230.79500000000002</v>
      </c>
      <c r="D108" s="18">
        <v>3115008.9000000004</v>
      </c>
      <c r="E108" s="49">
        <f t="shared" si="5"/>
        <v>13.496864750102905</v>
      </c>
      <c r="F108" s="82"/>
      <c r="G108" s="53"/>
      <c r="H108" s="154"/>
      <c r="I108" s="51"/>
      <c r="J108" s="51"/>
      <c r="L108" s="51"/>
      <c r="M108" s="51"/>
      <c r="N108" s="51"/>
    </row>
    <row r="109" spans="2:22" s="11" customFormat="1" ht="21" customHeight="1" x14ac:dyDescent="0.25">
      <c r="B109" s="16" t="s">
        <v>45</v>
      </c>
      <c r="C109" s="17">
        <v>17.2668</v>
      </c>
      <c r="D109" s="18">
        <v>1973435.98</v>
      </c>
      <c r="E109" s="49">
        <f t="shared" si="5"/>
        <v>114.29077651910025</v>
      </c>
      <c r="F109" s="82"/>
      <c r="G109" s="53"/>
      <c r="H109" s="154"/>
      <c r="I109" s="51"/>
      <c r="J109" s="51"/>
      <c r="L109" s="51"/>
      <c r="M109" s="51"/>
      <c r="N109" s="51"/>
    </row>
    <row r="110" spans="2:22" s="11" customFormat="1" ht="21" customHeight="1" x14ac:dyDescent="0.25">
      <c r="B110" s="16" t="s">
        <v>27</v>
      </c>
      <c r="C110" s="17">
        <v>54.177</v>
      </c>
      <c r="D110" s="18">
        <v>1159876.47</v>
      </c>
      <c r="E110" s="49">
        <f t="shared" si="5"/>
        <v>21.409019879284568</v>
      </c>
      <c r="F110" s="82"/>
      <c r="G110" s="53"/>
      <c r="H110" s="154"/>
      <c r="I110" s="51"/>
      <c r="J110" s="51"/>
      <c r="L110" s="51"/>
      <c r="M110" s="51"/>
      <c r="N110" s="51"/>
    </row>
    <row r="111" spans="2:22" s="11" customFormat="1" ht="21" customHeight="1" x14ac:dyDescent="0.25">
      <c r="B111" s="16" t="s">
        <v>28</v>
      </c>
      <c r="C111" s="17">
        <v>61.77</v>
      </c>
      <c r="D111" s="18">
        <v>658103.34</v>
      </c>
      <c r="E111" s="49">
        <f t="shared" si="5"/>
        <v>10.654093249150073</v>
      </c>
      <c r="F111" s="82"/>
      <c r="G111" s="53"/>
      <c r="H111" s="154"/>
      <c r="I111" s="51"/>
      <c r="J111" s="51"/>
      <c r="L111" s="51"/>
      <c r="M111" s="51"/>
      <c r="N111" s="51"/>
    </row>
    <row r="112" spans="2:22" s="11" customFormat="1" ht="21" customHeight="1" x14ac:dyDescent="0.25">
      <c r="B112" s="16" t="s">
        <v>26</v>
      </c>
      <c r="C112" s="17">
        <v>39.299999999999997</v>
      </c>
      <c r="D112" s="18">
        <v>484812.47</v>
      </c>
      <c r="E112" s="49">
        <f t="shared" si="5"/>
        <v>12.336195165394402</v>
      </c>
      <c r="F112" s="82"/>
      <c r="G112" s="53"/>
      <c r="H112" s="154"/>
      <c r="I112" s="51"/>
      <c r="J112" s="51"/>
      <c r="L112" s="51"/>
      <c r="M112" s="51"/>
      <c r="N112" s="51"/>
    </row>
    <row r="113" spans="1:256" s="11" customFormat="1" ht="21" customHeight="1" x14ac:dyDescent="0.25">
      <c r="B113" s="16" t="s">
        <v>86</v>
      </c>
      <c r="C113" s="17">
        <v>2.63</v>
      </c>
      <c r="D113" s="18">
        <v>14998.37</v>
      </c>
      <c r="E113" s="49">
        <f t="shared" si="5"/>
        <v>5.7028022813688217</v>
      </c>
      <c r="F113" s="82"/>
      <c r="G113" s="53"/>
      <c r="H113" s="154"/>
      <c r="I113" s="51"/>
      <c r="J113" s="51"/>
      <c r="L113" s="51"/>
      <c r="M113" s="51"/>
      <c r="N113" s="51"/>
    </row>
    <row r="114" spans="1:256" s="11" customFormat="1" ht="21" customHeight="1" x14ac:dyDescent="0.25">
      <c r="B114" s="16" t="s">
        <v>29</v>
      </c>
      <c r="C114" s="88">
        <v>0.94</v>
      </c>
      <c r="D114" s="18">
        <v>11954.74</v>
      </c>
      <c r="E114" s="49">
        <f t="shared" si="5"/>
        <v>12.717808510638298</v>
      </c>
      <c r="F114" s="82"/>
      <c r="G114" s="53"/>
      <c r="H114" s="154"/>
      <c r="I114" s="51"/>
      <c r="J114" s="51"/>
      <c r="L114" s="51"/>
      <c r="M114" s="51"/>
      <c r="N114" s="51"/>
    </row>
    <row r="115" spans="1:256" s="11" customFormat="1" ht="21" customHeight="1" x14ac:dyDescent="0.25">
      <c r="B115" s="16" t="s">
        <v>215</v>
      </c>
      <c r="C115" s="17">
        <v>15</v>
      </c>
      <c r="D115" s="18">
        <v>482244.15</v>
      </c>
      <c r="E115" s="49">
        <f t="shared" si="5"/>
        <v>32.149610000000003</v>
      </c>
      <c r="F115" s="82"/>
      <c r="G115" s="53"/>
      <c r="H115" s="154"/>
      <c r="I115" s="51"/>
      <c r="J115" s="51"/>
      <c r="L115" s="51"/>
      <c r="M115" s="51"/>
      <c r="N115" s="51"/>
    </row>
    <row r="116" spans="1:256" s="11" customFormat="1" ht="21" customHeight="1" x14ac:dyDescent="0.25">
      <c r="B116" s="16" t="s">
        <v>55</v>
      </c>
      <c r="C116" s="17">
        <f>+C117-SUM(C101:C115)</f>
        <v>333.94000000000233</v>
      </c>
      <c r="D116" s="18">
        <f>+D117-SUM(D101:D115)</f>
        <v>4776291.7900000066</v>
      </c>
      <c r="E116" s="49">
        <f t="shared" si="5"/>
        <v>14.302844193567626</v>
      </c>
      <c r="F116" s="82"/>
      <c r="G116" s="53"/>
      <c r="H116" s="154"/>
      <c r="I116" s="51"/>
      <c r="J116" s="51"/>
      <c r="L116" s="51"/>
      <c r="M116" s="51"/>
      <c r="N116" s="51"/>
    </row>
    <row r="117" spans="1:256" s="51" customFormat="1" ht="21" customHeight="1" x14ac:dyDescent="0.25">
      <c r="B117" s="22" t="s">
        <v>170</v>
      </c>
      <c r="C117" s="22">
        <v>9796.1481700000004</v>
      </c>
      <c r="D117" s="23">
        <v>114694288.87000002</v>
      </c>
      <c r="E117" s="50">
        <f t="shared" si="5"/>
        <v>11.708100661568498</v>
      </c>
      <c r="F117" s="82"/>
      <c r="G117" s="53"/>
      <c r="H117" s="154"/>
      <c r="I117" s="11"/>
      <c r="J117" s="11"/>
      <c r="K117" s="11"/>
      <c r="O117" s="11"/>
      <c r="P117" s="11"/>
      <c r="Q117" s="11"/>
      <c r="R117" s="11"/>
      <c r="S117" s="11"/>
      <c r="T117" s="11"/>
      <c r="U117" s="11"/>
      <c r="V117" s="11"/>
    </row>
    <row r="118" spans="1:256" s="11" customFormat="1" ht="17.25" customHeight="1" x14ac:dyDescent="0.25">
      <c r="A118" s="6"/>
      <c r="B118" s="60"/>
      <c r="C118" s="60"/>
      <c r="D118" s="61"/>
      <c r="E118" s="62"/>
      <c r="F118" s="62"/>
      <c r="I118" s="51"/>
      <c r="J118" s="51"/>
      <c r="K118" s="51"/>
      <c r="L118" s="51"/>
      <c r="M118" s="51"/>
      <c r="N118" s="51"/>
      <c r="O118" s="51"/>
      <c r="P118" s="51"/>
      <c r="Q118" s="51"/>
      <c r="R118" s="51"/>
      <c r="S118" s="51"/>
      <c r="T118" s="51"/>
      <c r="U118" s="51"/>
      <c r="V118" s="51"/>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row>
    <row r="119" spans="1:256" s="1" customFormat="1" ht="15.75" x14ac:dyDescent="0.25">
      <c r="B119" s="6" t="s">
        <v>205</v>
      </c>
      <c r="C119" s="6"/>
      <c r="D119" s="6"/>
      <c r="E119" s="6"/>
      <c r="F119" s="6"/>
      <c r="G119" s="6"/>
      <c r="H119" s="6"/>
      <c r="I119" s="11"/>
      <c r="J119" s="11"/>
      <c r="K119" s="11"/>
      <c r="L119" s="11"/>
      <c r="M119" s="11"/>
      <c r="N119" s="83"/>
      <c r="O119" s="6"/>
      <c r="P119" s="6"/>
      <c r="Q119" s="6"/>
      <c r="R119" s="6"/>
      <c r="S119" s="6"/>
      <c r="T119" s="6"/>
      <c r="U119" s="6"/>
      <c r="V119" s="6"/>
    </row>
    <row r="120" spans="1:256" s="11" customFormat="1" ht="3.75" customHeight="1" x14ac:dyDescent="0.25">
      <c r="B120" s="26"/>
      <c r="C120" s="27"/>
      <c r="D120" s="28"/>
      <c r="E120" s="27"/>
      <c r="F120" s="27"/>
      <c r="G120" s="27"/>
      <c r="H120" s="27"/>
      <c r="I120" s="27"/>
      <c r="J120" s="27"/>
      <c r="K120" s="27"/>
      <c r="L120" s="27"/>
      <c r="M120" s="27"/>
      <c r="N120" s="1"/>
      <c r="O120" s="1"/>
      <c r="P120" s="1"/>
      <c r="Q120" s="1"/>
      <c r="R120" s="1"/>
      <c r="S120" s="1"/>
      <c r="T120" s="1"/>
      <c r="U120" s="1"/>
      <c r="V120" s="1"/>
    </row>
    <row r="121" spans="1:256" s="11" customFormat="1" ht="18" customHeight="1" x14ac:dyDescent="0.25">
      <c r="B121" s="10"/>
      <c r="C121" s="86"/>
      <c r="D121" s="86"/>
      <c r="E121" s="10"/>
      <c r="G121" s="63"/>
      <c r="H121" s="64"/>
      <c r="L121" s="51"/>
      <c r="M121" s="51"/>
      <c r="N121" s="51"/>
    </row>
    <row r="122" spans="1:256" s="11" customFormat="1" ht="18" customHeight="1" x14ac:dyDescent="0.25">
      <c r="B122" s="13" t="s">
        <v>130</v>
      </c>
      <c r="C122" s="13" t="s">
        <v>5</v>
      </c>
      <c r="D122" s="13" t="s">
        <v>7</v>
      </c>
      <c r="E122" s="13" t="s">
        <v>0</v>
      </c>
      <c r="L122" s="51"/>
      <c r="M122" s="51"/>
      <c r="N122" s="51"/>
    </row>
    <row r="123" spans="1:256" s="11" customFormat="1" ht="21" customHeight="1" x14ac:dyDescent="0.25">
      <c r="B123" s="16" t="s">
        <v>37</v>
      </c>
      <c r="C123" s="17">
        <v>13262.220000000001</v>
      </c>
      <c r="D123" s="18">
        <v>152958685.15000001</v>
      </c>
      <c r="E123" s="49">
        <f t="shared" ref="E123:E154" si="6">+D123/(C123*1000)</f>
        <v>11.533414854375811</v>
      </c>
      <c r="F123" s="84"/>
      <c r="G123" s="53"/>
      <c r="H123" s="154"/>
      <c r="L123" s="51"/>
      <c r="M123" s="51"/>
      <c r="N123" s="51"/>
    </row>
    <row r="124" spans="1:256" s="11" customFormat="1" ht="21" customHeight="1" x14ac:dyDescent="0.25">
      <c r="B124" s="16" t="s">
        <v>21</v>
      </c>
      <c r="C124" s="17">
        <v>3133.4995200000003</v>
      </c>
      <c r="D124" s="18">
        <v>37037675.689999998</v>
      </c>
      <c r="E124" s="49">
        <f t="shared" si="6"/>
        <v>11.81990788688552</v>
      </c>
      <c r="F124" s="84"/>
      <c r="G124" s="53"/>
      <c r="H124" s="154"/>
      <c r="L124" s="51"/>
      <c r="M124" s="51"/>
      <c r="N124" s="51"/>
    </row>
    <row r="125" spans="1:256" s="11" customFormat="1" ht="21" customHeight="1" x14ac:dyDescent="0.25">
      <c r="B125" s="16" t="s">
        <v>24</v>
      </c>
      <c r="C125" s="17">
        <v>3185.2615999999998</v>
      </c>
      <c r="D125" s="18">
        <v>10545628.68</v>
      </c>
      <c r="E125" s="49">
        <f t="shared" si="6"/>
        <v>3.3107574837809244</v>
      </c>
      <c r="F125" s="84"/>
      <c r="G125" s="53"/>
      <c r="H125" s="154"/>
      <c r="L125" s="51"/>
      <c r="M125" s="51"/>
      <c r="N125" s="51"/>
    </row>
    <row r="126" spans="1:256" s="11" customFormat="1" ht="21" customHeight="1" x14ac:dyDescent="0.25">
      <c r="B126" s="16" t="s">
        <v>83</v>
      </c>
      <c r="C126" s="17">
        <v>969.76499999999999</v>
      </c>
      <c r="D126" s="18">
        <v>6223497.9100000001</v>
      </c>
      <c r="E126" s="49">
        <f t="shared" si="6"/>
        <v>6.4175319897088468</v>
      </c>
      <c r="F126" s="84"/>
      <c r="G126" s="53"/>
      <c r="H126" s="154"/>
      <c r="L126" s="51"/>
      <c r="M126" s="51"/>
      <c r="N126" s="51"/>
    </row>
    <row r="127" spans="1:256" s="11" customFormat="1" ht="21" customHeight="1" x14ac:dyDescent="0.25">
      <c r="B127" s="16" t="s">
        <v>57</v>
      </c>
      <c r="C127" s="17">
        <v>599.78</v>
      </c>
      <c r="D127" s="18">
        <v>4951148.66</v>
      </c>
      <c r="E127" s="49">
        <f t="shared" si="6"/>
        <v>8.2549412451232129</v>
      </c>
      <c r="F127" s="84"/>
      <c r="G127" s="53"/>
      <c r="H127" s="154"/>
      <c r="L127" s="51"/>
      <c r="M127" s="51"/>
      <c r="N127" s="51"/>
    </row>
    <row r="128" spans="1:256" s="11" customFormat="1" ht="21" customHeight="1" x14ac:dyDescent="0.25">
      <c r="B128" s="16" t="s">
        <v>63</v>
      </c>
      <c r="C128" s="17">
        <v>700.1690000000001</v>
      </c>
      <c r="D128" s="18">
        <v>8386962.5300000003</v>
      </c>
      <c r="E128" s="49">
        <f t="shared" si="6"/>
        <v>11.978483094795683</v>
      </c>
      <c r="F128" s="84"/>
      <c r="G128" s="53"/>
      <c r="H128" s="154"/>
      <c r="L128" s="51"/>
      <c r="M128" s="51"/>
      <c r="N128" s="51"/>
    </row>
    <row r="129" spans="2:22" s="11" customFormat="1" ht="21" customHeight="1" x14ac:dyDescent="0.25">
      <c r="B129" s="16" t="s">
        <v>33</v>
      </c>
      <c r="C129" s="17">
        <v>4</v>
      </c>
      <c r="D129" s="18">
        <v>39856</v>
      </c>
      <c r="E129" s="49">
        <f t="shared" si="6"/>
        <v>9.9640000000000004</v>
      </c>
      <c r="F129" s="84"/>
      <c r="G129" s="53"/>
      <c r="H129" s="154"/>
      <c r="L129" s="51"/>
      <c r="M129" s="51"/>
      <c r="N129" s="51"/>
    </row>
    <row r="130" spans="2:22" s="11" customFormat="1" ht="21" customHeight="1" x14ac:dyDescent="0.25">
      <c r="B130" s="16" t="s">
        <v>29</v>
      </c>
      <c r="C130" s="17">
        <v>116</v>
      </c>
      <c r="D130" s="18">
        <v>812356.4</v>
      </c>
      <c r="E130" s="49">
        <f t="shared" si="6"/>
        <v>7.0030724137931033</v>
      </c>
      <c r="F130" s="84"/>
      <c r="G130" s="53"/>
      <c r="H130" s="154"/>
      <c r="L130" s="51"/>
      <c r="M130" s="51"/>
      <c r="N130" s="51"/>
    </row>
    <row r="131" spans="2:22" s="11" customFormat="1" ht="21" customHeight="1" x14ac:dyDescent="0.25">
      <c r="B131" s="16" t="s">
        <v>47</v>
      </c>
      <c r="C131" s="17">
        <v>387</v>
      </c>
      <c r="D131" s="18">
        <v>1724585.69</v>
      </c>
      <c r="E131" s="49">
        <f t="shared" si="6"/>
        <v>4.4562937726098193</v>
      </c>
      <c r="F131" s="84"/>
      <c r="G131" s="53"/>
      <c r="H131" s="154"/>
      <c r="L131" s="51"/>
      <c r="M131" s="51"/>
      <c r="N131" s="51"/>
    </row>
    <row r="132" spans="2:22" s="11" customFormat="1" ht="21" customHeight="1" x14ac:dyDescent="0.25">
      <c r="B132" s="16" t="s">
        <v>143</v>
      </c>
      <c r="C132" s="17">
        <v>71.695999999999998</v>
      </c>
      <c r="D132" s="18">
        <v>885506.38</v>
      </c>
      <c r="E132" s="49">
        <f t="shared" si="6"/>
        <v>12.350847746038831</v>
      </c>
      <c r="F132" s="84"/>
      <c r="G132" s="53"/>
      <c r="H132" s="154"/>
      <c r="L132" s="51"/>
      <c r="M132" s="51"/>
      <c r="N132" s="51"/>
    </row>
    <row r="133" spans="2:22" s="11" customFormat="1" ht="21" customHeight="1" x14ac:dyDescent="0.25">
      <c r="B133" s="16" t="s">
        <v>59</v>
      </c>
      <c r="C133" s="17">
        <v>234</v>
      </c>
      <c r="D133" s="18">
        <v>1168000</v>
      </c>
      <c r="E133" s="49">
        <f t="shared" si="6"/>
        <v>4.9914529914529915</v>
      </c>
      <c r="F133" s="84"/>
      <c r="G133" s="53"/>
      <c r="H133" s="154"/>
      <c r="L133" s="51"/>
      <c r="M133" s="51"/>
      <c r="N133" s="51"/>
    </row>
    <row r="134" spans="2:22" s="11" customFormat="1" ht="21" customHeight="1" x14ac:dyDescent="0.25">
      <c r="B134" s="16" t="s">
        <v>39</v>
      </c>
      <c r="C134" s="17">
        <v>747.50593000000003</v>
      </c>
      <c r="D134" s="18">
        <v>1876493.18</v>
      </c>
      <c r="E134" s="49">
        <f t="shared" si="6"/>
        <v>2.510338854435576</v>
      </c>
      <c r="F134" s="84"/>
      <c r="G134" s="53"/>
      <c r="H134" s="154"/>
      <c r="L134" s="51"/>
      <c r="M134" s="51"/>
      <c r="N134" s="51"/>
    </row>
    <row r="135" spans="2:22" s="11" customFormat="1" ht="21" customHeight="1" x14ac:dyDescent="0.25">
      <c r="B135" s="57" t="s">
        <v>210</v>
      </c>
      <c r="C135" s="17">
        <v>61.89</v>
      </c>
      <c r="D135" s="18">
        <v>2515541.12</v>
      </c>
      <c r="E135" s="49">
        <f t="shared" si="6"/>
        <v>40.645356600420101</v>
      </c>
      <c r="F135" s="84"/>
      <c r="G135" s="53"/>
      <c r="H135" s="154"/>
      <c r="L135" s="51"/>
      <c r="M135" s="51"/>
      <c r="N135" s="51"/>
    </row>
    <row r="136" spans="2:22" s="11" customFormat="1" ht="21" customHeight="1" x14ac:dyDescent="0.25">
      <c r="B136" s="16" t="s">
        <v>144</v>
      </c>
      <c r="C136" s="17">
        <v>191.8</v>
      </c>
      <c r="D136" s="18">
        <v>492209.6</v>
      </c>
      <c r="E136" s="49">
        <f t="shared" si="6"/>
        <v>2.5662648592283626</v>
      </c>
      <c r="F136" s="84"/>
      <c r="G136" s="53"/>
      <c r="H136" s="154"/>
      <c r="L136" s="51"/>
      <c r="M136" s="51"/>
      <c r="N136" s="51"/>
    </row>
    <row r="137" spans="2:22" s="11" customFormat="1" ht="21" customHeight="1" x14ac:dyDescent="0.25">
      <c r="B137" s="16" t="s">
        <v>186</v>
      </c>
      <c r="C137" s="17">
        <v>8</v>
      </c>
      <c r="D137" s="18">
        <v>73634.899999999994</v>
      </c>
      <c r="E137" s="49">
        <f t="shared" si="6"/>
        <v>9.2043624999999984</v>
      </c>
      <c r="F137" s="84"/>
      <c r="G137" s="53"/>
      <c r="H137" s="154"/>
      <c r="L137" s="51"/>
      <c r="M137" s="51"/>
      <c r="N137" s="51"/>
    </row>
    <row r="138" spans="2:22" s="11" customFormat="1" ht="21" customHeight="1" x14ac:dyDescent="0.25">
      <c r="B138" s="16" t="s">
        <v>90</v>
      </c>
      <c r="C138" s="17">
        <v>50.12</v>
      </c>
      <c r="D138" s="18">
        <v>446975.33</v>
      </c>
      <c r="E138" s="49">
        <f t="shared" si="6"/>
        <v>8.9181031524341581</v>
      </c>
      <c r="F138" s="84"/>
      <c r="G138" s="53"/>
      <c r="H138" s="154"/>
      <c r="L138" s="51"/>
      <c r="M138" s="51"/>
      <c r="N138" s="51"/>
    </row>
    <row r="139" spans="2:22" s="11" customFormat="1" ht="21" customHeight="1" x14ac:dyDescent="0.25">
      <c r="B139" s="16" t="s">
        <v>34</v>
      </c>
      <c r="C139" s="89">
        <v>43</v>
      </c>
      <c r="D139" s="18">
        <v>223993.16</v>
      </c>
      <c r="E139" s="49">
        <f t="shared" si="6"/>
        <v>5.2091432558139532</v>
      </c>
      <c r="F139" s="84"/>
      <c r="G139" s="53"/>
      <c r="H139" s="154"/>
      <c r="L139" s="51"/>
      <c r="M139" s="51"/>
      <c r="N139" s="51"/>
    </row>
    <row r="140" spans="2:22" s="11" customFormat="1" ht="21" customHeight="1" x14ac:dyDescent="0.25">
      <c r="B140" s="16" t="s">
        <v>26</v>
      </c>
      <c r="C140" s="89">
        <v>47</v>
      </c>
      <c r="D140" s="18">
        <v>162921.57</v>
      </c>
      <c r="E140" s="49">
        <f t="shared" si="6"/>
        <v>3.4664163829787236</v>
      </c>
      <c r="F140" s="84"/>
      <c r="G140" s="53"/>
      <c r="H140" s="154"/>
      <c r="L140" s="51"/>
      <c r="M140" s="51"/>
      <c r="N140" s="51"/>
    </row>
    <row r="141" spans="2:22" s="11" customFormat="1" ht="21" customHeight="1" x14ac:dyDescent="0.25">
      <c r="B141" s="16" t="s">
        <v>18</v>
      </c>
      <c r="C141" s="89">
        <v>162</v>
      </c>
      <c r="D141" s="18">
        <v>129352</v>
      </c>
      <c r="E141" s="49">
        <f t="shared" si="6"/>
        <v>0.79846913580246914</v>
      </c>
      <c r="F141" s="84"/>
      <c r="G141" s="53"/>
      <c r="H141" s="154"/>
      <c r="L141" s="51"/>
      <c r="M141" s="51"/>
      <c r="N141" s="51"/>
    </row>
    <row r="142" spans="2:22" s="11" customFormat="1" ht="21" customHeight="1" x14ac:dyDescent="0.25">
      <c r="B142" s="16" t="s">
        <v>87</v>
      </c>
      <c r="C142" s="89">
        <v>35</v>
      </c>
      <c r="D142" s="18">
        <v>174639.8</v>
      </c>
      <c r="E142" s="49">
        <f t="shared" si="6"/>
        <v>4.9897085714285714</v>
      </c>
      <c r="F142" s="84"/>
      <c r="G142" s="53"/>
      <c r="H142" s="154"/>
      <c r="L142" s="51"/>
      <c r="M142" s="51"/>
      <c r="N142" s="51"/>
    </row>
    <row r="143" spans="2:22" s="11" customFormat="1" ht="21" customHeight="1" x14ac:dyDescent="0.25">
      <c r="B143" s="16" t="s">
        <v>137</v>
      </c>
      <c r="C143" s="89">
        <v>10</v>
      </c>
      <c r="D143" s="18">
        <v>163406.85</v>
      </c>
      <c r="E143" s="49">
        <f t="shared" si="6"/>
        <v>16.340685000000001</v>
      </c>
      <c r="F143" s="84"/>
      <c r="G143" s="53"/>
      <c r="H143" s="154"/>
      <c r="J143" s="45"/>
      <c r="K143" s="45"/>
      <c r="L143" s="51"/>
      <c r="M143" s="51"/>
      <c r="N143" s="51"/>
    </row>
    <row r="144" spans="2:22" s="51" customFormat="1" ht="21" customHeight="1" x14ac:dyDescent="0.25">
      <c r="B144" s="16" t="s">
        <v>88</v>
      </c>
      <c r="C144" s="89">
        <v>30.886000000000003</v>
      </c>
      <c r="D144" s="18">
        <v>780956.86</v>
      </c>
      <c r="E144" s="49">
        <f t="shared" si="6"/>
        <v>25.285140840510259</v>
      </c>
      <c r="F144" s="84"/>
      <c r="G144" s="53"/>
      <c r="H144" s="154"/>
      <c r="I144" s="11"/>
      <c r="J144" s="11"/>
      <c r="K144" s="11"/>
      <c r="O144" s="11"/>
      <c r="P144" s="11"/>
      <c r="Q144" s="11"/>
      <c r="R144" s="11"/>
      <c r="S144" s="11"/>
      <c r="T144" s="11"/>
      <c r="U144" s="11"/>
      <c r="V144" s="11"/>
    </row>
    <row r="145" spans="1:256" s="51" customFormat="1" ht="21" customHeight="1" x14ac:dyDescent="0.25">
      <c r="B145" s="16" t="s">
        <v>58</v>
      </c>
      <c r="C145" s="89">
        <v>37.932000000000002</v>
      </c>
      <c r="D145" s="18">
        <v>249228.29</v>
      </c>
      <c r="E145" s="49">
        <f t="shared" si="6"/>
        <v>6.570396762627861</v>
      </c>
      <c r="F145" s="85"/>
      <c r="G145" s="53"/>
      <c r="H145" s="154"/>
      <c r="I145" s="61"/>
      <c r="J145" s="62"/>
    </row>
    <row r="146" spans="1:256" s="51" customFormat="1" ht="21" customHeight="1" x14ac:dyDescent="0.25">
      <c r="B146" s="16" t="s">
        <v>145</v>
      </c>
      <c r="C146" s="89">
        <v>3</v>
      </c>
      <c r="D146" s="18">
        <v>69313.759999999995</v>
      </c>
      <c r="E146" s="49">
        <f t="shared" si="6"/>
        <v>23.104586666666666</v>
      </c>
      <c r="F146" s="85"/>
      <c r="G146" s="53"/>
      <c r="H146" s="154"/>
      <c r="I146" s="61"/>
      <c r="J146" s="62"/>
    </row>
    <row r="147" spans="1:256" s="51" customFormat="1" ht="21" customHeight="1" x14ac:dyDescent="0.25">
      <c r="B147" s="16" t="s">
        <v>91</v>
      </c>
      <c r="C147" s="89">
        <v>2.5299999999999998</v>
      </c>
      <c r="D147" s="18">
        <v>18209</v>
      </c>
      <c r="E147" s="49">
        <f t="shared" si="6"/>
        <v>7.1972332015810281</v>
      </c>
      <c r="F147" s="85"/>
      <c r="G147" s="53"/>
      <c r="H147" s="154"/>
      <c r="I147" s="61"/>
      <c r="J147" s="62"/>
    </row>
    <row r="148" spans="1:256" s="51" customFormat="1" ht="21" customHeight="1" x14ac:dyDescent="0.25">
      <c r="B148" s="16" t="s">
        <v>23</v>
      </c>
      <c r="C148" s="89">
        <v>172.453</v>
      </c>
      <c r="D148" s="18">
        <v>199603.13</v>
      </c>
      <c r="E148" s="49">
        <f t="shared" si="6"/>
        <v>1.1574349532916215</v>
      </c>
      <c r="F148" s="85"/>
      <c r="G148" s="53"/>
      <c r="H148" s="154"/>
      <c r="I148" s="61"/>
      <c r="J148" s="62"/>
    </row>
    <row r="149" spans="1:256" s="51" customFormat="1" ht="21" customHeight="1" x14ac:dyDescent="0.25">
      <c r="B149" s="16" t="s">
        <v>148</v>
      </c>
      <c r="C149" s="89">
        <v>1.1339999999999999</v>
      </c>
      <c r="D149" s="18">
        <v>6830</v>
      </c>
      <c r="E149" s="49">
        <f t="shared" si="6"/>
        <v>6.022927689594356</v>
      </c>
      <c r="F149" s="85"/>
      <c r="G149" s="53"/>
      <c r="H149" s="154"/>
      <c r="I149" s="61"/>
      <c r="J149" s="62"/>
    </row>
    <row r="150" spans="1:256" s="51" customFormat="1" ht="21" customHeight="1" x14ac:dyDescent="0.25">
      <c r="B150" s="16" t="s">
        <v>147</v>
      </c>
      <c r="C150" s="89">
        <v>12.58</v>
      </c>
      <c r="D150" s="18">
        <v>39114.9</v>
      </c>
      <c r="E150" s="49">
        <f t="shared" si="6"/>
        <v>3.1092925278219399</v>
      </c>
      <c r="F150" s="85"/>
      <c r="G150" s="53"/>
      <c r="H150" s="154"/>
      <c r="I150" s="61"/>
      <c r="J150" s="62"/>
    </row>
    <row r="151" spans="1:256" s="51" customFormat="1" ht="21" customHeight="1" x14ac:dyDescent="0.25">
      <c r="B151" s="16" t="s">
        <v>185</v>
      </c>
      <c r="C151" s="89">
        <v>4</v>
      </c>
      <c r="D151" s="18">
        <v>26143.39</v>
      </c>
      <c r="E151" s="49">
        <f t="shared" si="6"/>
        <v>6.5358475</v>
      </c>
      <c r="F151" s="85"/>
      <c r="G151" s="53"/>
      <c r="H151" s="154"/>
      <c r="I151" s="61"/>
      <c r="J151" s="62"/>
    </row>
    <row r="152" spans="1:256" s="51" customFormat="1" ht="21" customHeight="1" x14ac:dyDescent="0.25">
      <c r="B152" s="16" t="s">
        <v>146</v>
      </c>
      <c r="C152" s="89">
        <v>1.0049999999999999</v>
      </c>
      <c r="D152" s="18">
        <v>11416</v>
      </c>
      <c r="E152" s="49">
        <f t="shared" si="6"/>
        <v>11.359203980099505</v>
      </c>
      <c r="F152" s="85"/>
      <c r="G152" s="53"/>
      <c r="H152" s="154"/>
      <c r="I152" s="61"/>
      <c r="J152" s="62"/>
    </row>
    <row r="153" spans="1:256" s="51" customFormat="1" ht="21" customHeight="1" x14ac:dyDescent="0.25">
      <c r="B153" s="16" t="s">
        <v>114</v>
      </c>
      <c r="C153" s="89">
        <f>+C154-SUM(C123:C152)</f>
        <v>1838.2359999999971</v>
      </c>
      <c r="D153" s="18">
        <f>+D154-SUM(D123:D152)</f>
        <v>9713005.569999963</v>
      </c>
      <c r="E153" s="49">
        <f t="shared" si="6"/>
        <v>5.2838730010727559</v>
      </c>
      <c r="F153" s="85"/>
      <c r="G153" s="53"/>
      <c r="H153" s="154"/>
      <c r="I153" s="61"/>
      <c r="J153" s="62"/>
    </row>
    <row r="154" spans="1:256" s="51" customFormat="1" ht="21" customHeight="1" x14ac:dyDescent="0.25">
      <c r="B154" s="126" t="s">
        <v>171</v>
      </c>
      <c r="C154" s="22">
        <v>26123.463049999998</v>
      </c>
      <c r="D154" s="23">
        <v>242106891.49999997</v>
      </c>
      <c r="E154" s="50">
        <f t="shared" si="6"/>
        <v>9.2677946655315289</v>
      </c>
      <c r="F154" s="85"/>
      <c r="G154" s="53"/>
      <c r="H154" s="154"/>
      <c r="I154" s="61"/>
      <c r="J154" s="62"/>
    </row>
    <row r="155" spans="1:256" s="51" customFormat="1" ht="21" customHeight="1" x14ac:dyDescent="0.25">
      <c r="F155" s="85"/>
      <c r="G155" s="53"/>
      <c r="H155" s="154"/>
      <c r="I155" s="61"/>
      <c r="J155" s="62"/>
    </row>
    <row r="156" spans="1:256" s="51" customFormat="1" ht="21" customHeight="1" x14ac:dyDescent="0.25">
      <c r="F156" s="85"/>
      <c r="G156" s="53"/>
      <c r="H156" s="154"/>
      <c r="I156" s="61"/>
      <c r="J156" s="62"/>
    </row>
    <row r="157" spans="1:256" s="51" customFormat="1" ht="9" customHeight="1" x14ac:dyDescent="0.25">
      <c r="B157" s="142"/>
      <c r="C157" s="60"/>
      <c r="D157" s="61"/>
      <c r="E157" s="62"/>
      <c r="F157" s="85"/>
      <c r="G157" s="53"/>
      <c r="H157" s="154"/>
      <c r="I157" s="61"/>
      <c r="J157" s="62"/>
    </row>
    <row r="158" spans="1:256" s="11" customFormat="1" ht="15" customHeight="1" x14ac:dyDescent="0.25">
      <c r="A158" s="6"/>
      <c r="B158" s="142"/>
      <c r="C158" s="60"/>
      <c r="D158" s="61"/>
      <c r="E158" s="62"/>
      <c r="F158" s="85"/>
      <c r="G158" s="142"/>
      <c r="H158" s="60"/>
      <c r="I158" s="51"/>
      <c r="J158" s="51"/>
      <c r="K158" s="51"/>
      <c r="L158" s="51"/>
      <c r="M158" s="51"/>
      <c r="N158" s="51"/>
      <c r="O158" s="51"/>
      <c r="P158" s="51"/>
      <c r="Q158" s="51"/>
      <c r="R158" s="51"/>
      <c r="S158" s="51"/>
      <c r="T158" s="51"/>
      <c r="U158" s="51"/>
      <c r="V158" s="51"/>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6"/>
    </row>
    <row r="159" spans="1:256" s="1" customFormat="1" ht="15.75" x14ac:dyDescent="0.25">
      <c r="B159" s="6" t="s">
        <v>206</v>
      </c>
      <c r="C159" s="6"/>
      <c r="D159" s="6"/>
      <c r="E159" s="6"/>
      <c r="F159" s="6"/>
      <c r="G159" s="6"/>
      <c r="H159" s="6"/>
      <c r="I159" s="11"/>
      <c r="J159" s="11"/>
      <c r="K159" s="11"/>
      <c r="L159" s="11"/>
      <c r="M159" s="11"/>
      <c r="N159" s="83"/>
      <c r="O159" s="6"/>
      <c r="P159" s="6"/>
      <c r="Q159" s="6"/>
      <c r="R159" s="6"/>
      <c r="S159" s="6"/>
      <c r="T159" s="6"/>
      <c r="U159" s="6"/>
      <c r="V159" s="6"/>
    </row>
    <row r="160" spans="1:256" s="11" customFormat="1" ht="5.25" customHeight="1" x14ac:dyDescent="0.25">
      <c r="B160" s="26"/>
      <c r="C160" s="27"/>
      <c r="D160" s="28"/>
      <c r="E160" s="27"/>
      <c r="F160" s="27"/>
      <c r="G160" s="27"/>
      <c r="H160" s="27"/>
      <c r="I160" s="27"/>
      <c r="J160" s="27"/>
      <c r="K160" s="27"/>
      <c r="L160" s="27"/>
      <c r="M160" s="27"/>
      <c r="N160" s="1"/>
      <c r="O160" s="1"/>
      <c r="P160" s="1"/>
      <c r="Q160" s="1"/>
      <c r="R160" s="1"/>
      <c r="S160" s="1"/>
      <c r="T160" s="1"/>
      <c r="U160" s="1"/>
      <c r="V160" s="1"/>
    </row>
    <row r="161" spans="2:10" s="11" customFormat="1" ht="15.75" x14ac:dyDescent="0.25">
      <c r="B161" s="10"/>
      <c r="C161" s="65"/>
      <c r="D161" s="65"/>
      <c r="E161" s="65"/>
      <c r="I161" s="51"/>
      <c r="J161" s="51"/>
    </row>
    <row r="162" spans="2:10" s="11" customFormat="1" ht="15.75" x14ac:dyDescent="0.25">
      <c r="B162" s="13" t="s">
        <v>131</v>
      </c>
      <c r="C162" s="13" t="s">
        <v>5</v>
      </c>
      <c r="D162" s="13" t="s">
        <v>7</v>
      </c>
      <c r="E162" s="13" t="s">
        <v>0</v>
      </c>
      <c r="H162" s="51"/>
      <c r="I162" s="51"/>
      <c r="J162" s="51"/>
    </row>
    <row r="163" spans="2:10" s="11" customFormat="1" ht="21" customHeight="1" x14ac:dyDescent="0.25">
      <c r="B163" s="16" t="s">
        <v>21</v>
      </c>
      <c r="C163" s="17">
        <v>9076.7928240000001</v>
      </c>
      <c r="D163" s="18">
        <v>125800784.16680001</v>
      </c>
      <c r="E163" s="49">
        <f t="shared" ref="E163:E177" si="7">+D163/(C163*1000)</f>
        <v>13.859607309111366</v>
      </c>
      <c r="H163" s="51"/>
      <c r="I163" s="51"/>
      <c r="J163" s="51"/>
    </row>
    <row r="164" spans="2:10" s="11" customFormat="1" ht="21" customHeight="1" x14ac:dyDescent="0.25">
      <c r="B164" s="16" t="s">
        <v>86</v>
      </c>
      <c r="C164" s="17">
        <v>686</v>
      </c>
      <c r="D164" s="18">
        <v>4750803</v>
      </c>
      <c r="E164" s="49">
        <f t="shared" si="7"/>
        <v>6.925368804664723</v>
      </c>
      <c r="H164" s="51"/>
      <c r="I164" s="51"/>
      <c r="J164" s="51"/>
    </row>
    <row r="165" spans="2:10" s="11" customFormat="1" ht="21" customHeight="1" x14ac:dyDescent="0.25">
      <c r="B165" s="16" t="s">
        <v>89</v>
      </c>
      <c r="C165" s="17">
        <v>151.19999999999999</v>
      </c>
      <c r="D165" s="18">
        <v>1107495</v>
      </c>
      <c r="E165" s="49">
        <f t="shared" si="7"/>
        <v>7.324702380952381</v>
      </c>
      <c r="H165" s="51"/>
      <c r="I165" s="51"/>
      <c r="J165" s="51"/>
    </row>
    <row r="166" spans="2:10" s="11" customFormat="1" ht="21" customHeight="1" x14ac:dyDescent="0.25">
      <c r="B166" s="16" t="s">
        <v>57</v>
      </c>
      <c r="C166" s="17">
        <v>514</v>
      </c>
      <c r="D166" s="18">
        <v>3814632</v>
      </c>
      <c r="E166" s="49">
        <f t="shared" si="7"/>
        <v>7.421463035019455</v>
      </c>
      <c r="H166" s="51"/>
      <c r="I166" s="51"/>
      <c r="J166" s="51"/>
    </row>
    <row r="167" spans="2:10" s="11" customFormat="1" ht="21" customHeight="1" x14ac:dyDescent="0.25">
      <c r="B167" s="16" t="s">
        <v>37</v>
      </c>
      <c r="C167" s="17">
        <v>1073</v>
      </c>
      <c r="D167" s="18">
        <v>16891186</v>
      </c>
      <c r="E167" s="49">
        <f t="shared" si="7"/>
        <v>15.742018639328984</v>
      </c>
      <c r="H167" s="51"/>
      <c r="I167" s="51"/>
      <c r="J167" s="51"/>
    </row>
    <row r="168" spans="2:10" s="11" customFormat="1" ht="21" customHeight="1" x14ac:dyDescent="0.25">
      <c r="B168" s="16" t="s">
        <v>63</v>
      </c>
      <c r="C168" s="17">
        <v>106.44</v>
      </c>
      <c r="D168" s="18">
        <v>1981967</v>
      </c>
      <c r="E168" s="49">
        <f t="shared" si="7"/>
        <v>18.620509207065012</v>
      </c>
      <c r="H168" s="51"/>
      <c r="I168" s="51"/>
      <c r="J168" s="51"/>
    </row>
    <row r="169" spans="2:10" s="11" customFormat="1" ht="21" customHeight="1" x14ac:dyDescent="0.25">
      <c r="B169" s="16" t="s">
        <v>92</v>
      </c>
      <c r="C169" s="17">
        <v>20.911360000000002</v>
      </c>
      <c r="D169" s="18">
        <v>235292.75</v>
      </c>
      <c r="E169" s="49">
        <f t="shared" si="7"/>
        <v>11.251910444849115</v>
      </c>
      <c r="H169" s="51"/>
      <c r="I169" s="51"/>
      <c r="J169" s="51"/>
    </row>
    <row r="170" spans="2:10" s="11" customFormat="1" ht="21" customHeight="1" x14ac:dyDescent="0.25">
      <c r="B170" s="16" t="s">
        <v>33</v>
      </c>
      <c r="C170" s="17">
        <v>327.56</v>
      </c>
      <c r="D170" s="18">
        <v>3087756.7199999997</v>
      </c>
      <c r="E170" s="49">
        <f t="shared" si="7"/>
        <v>9.4265377946025151</v>
      </c>
      <c r="H170" s="51"/>
      <c r="I170" s="51"/>
      <c r="J170" s="51"/>
    </row>
    <row r="171" spans="2:10" s="11" customFormat="1" ht="21" customHeight="1" x14ac:dyDescent="0.25">
      <c r="B171" s="16" t="s">
        <v>29</v>
      </c>
      <c r="C171" s="17">
        <v>166.82499999999999</v>
      </c>
      <c r="D171" s="18">
        <v>1610281</v>
      </c>
      <c r="E171" s="49">
        <f t="shared" si="7"/>
        <v>9.6525161096957888</v>
      </c>
      <c r="H171" s="51"/>
      <c r="I171" s="51"/>
      <c r="J171" s="51"/>
    </row>
    <row r="172" spans="2:10" s="11" customFormat="1" ht="21" customHeight="1" x14ac:dyDescent="0.25">
      <c r="B172" s="16" t="s">
        <v>104</v>
      </c>
      <c r="C172" s="17">
        <v>9.423</v>
      </c>
      <c r="D172" s="18">
        <v>278434.7</v>
      </c>
      <c r="E172" s="49">
        <f t="shared" si="7"/>
        <v>29.548413456436382</v>
      </c>
      <c r="H172" s="51"/>
      <c r="I172" s="51"/>
      <c r="J172" s="51"/>
    </row>
    <row r="173" spans="2:10" s="11" customFormat="1" ht="21" customHeight="1" x14ac:dyDescent="0.25">
      <c r="B173" s="16" t="s">
        <v>47</v>
      </c>
      <c r="C173" s="17">
        <v>63.37</v>
      </c>
      <c r="D173" s="18">
        <v>314737.02</v>
      </c>
      <c r="E173" s="49">
        <f t="shared" si="7"/>
        <v>4.966656462048288</v>
      </c>
      <c r="H173" s="51"/>
      <c r="I173" s="51"/>
      <c r="J173" s="51"/>
    </row>
    <row r="174" spans="2:10" s="11" customFormat="1" ht="21" customHeight="1" x14ac:dyDescent="0.25">
      <c r="B174" s="16" t="s">
        <v>38</v>
      </c>
      <c r="C174" s="17">
        <v>104.991</v>
      </c>
      <c r="D174" s="18">
        <v>356497.5</v>
      </c>
      <c r="E174" s="49">
        <f t="shared" si="7"/>
        <v>3.3955053290282025</v>
      </c>
      <c r="H174" s="51"/>
      <c r="I174" s="51"/>
      <c r="J174" s="51"/>
    </row>
    <row r="175" spans="2:10" s="11" customFormat="1" ht="21" customHeight="1" x14ac:dyDescent="0.25">
      <c r="B175" s="16" t="s">
        <v>136</v>
      </c>
      <c r="C175" s="17">
        <v>49.129999999999995</v>
      </c>
      <c r="D175" s="18">
        <v>553869.85</v>
      </c>
      <c r="E175" s="49">
        <f t="shared" si="7"/>
        <v>11.273556889883983</v>
      </c>
      <c r="H175" s="51"/>
      <c r="I175" s="51"/>
      <c r="J175" s="51"/>
    </row>
    <row r="176" spans="2:10" s="11" customFormat="1" ht="21" customHeight="1" x14ac:dyDescent="0.25">
      <c r="B176" s="16" t="s">
        <v>53</v>
      </c>
      <c r="C176" s="17">
        <f>+C177-SUM(C163:C175)</f>
        <v>28.273939999999129</v>
      </c>
      <c r="D176" s="18">
        <f>+D177-SUM(D163:D175)</f>
        <v>471377.65999999642</v>
      </c>
      <c r="E176" s="49">
        <f t="shared" si="7"/>
        <v>16.671806617684375</v>
      </c>
      <c r="H176" s="51"/>
      <c r="I176" s="51"/>
      <c r="J176" s="51"/>
    </row>
    <row r="177" spans="2:10" s="11" customFormat="1" ht="21" customHeight="1" x14ac:dyDescent="0.25">
      <c r="B177" s="95" t="s">
        <v>138</v>
      </c>
      <c r="C177" s="92">
        <v>12377.917124000001</v>
      </c>
      <c r="D177" s="93">
        <v>161255114.36680001</v>
      </c>
      <c r="E177" s="94">
        <f t="shared" si="7"/>
        <v>13.027645342214846</v>
      </c>
      <c r="H177" s="51"/>
      <c r="I177" s="51"/>
      <c r="J177" s="51"/>
    </row>
    <row r="178" spans="2:10" s="11" customFormat="1" ht="21" customHeight="1" x14ac:dyDescent="0.25">
      <c r="B178" s="16" t="s">
        <v>43</v>
      </c>
      <c r="C178" s="66">
        <v>1138.1537000000001</v>
      </c>
      <c r="D178" s="67">
        <v>6211958.1800000006</v>
      </c>
      <c r="E178" s="49">
        <f t="shared" ref="E178:E214" si="8">+D178/(C178*1000)</f>
        <v>5.4579255684008228</v>
      </c>
      <c r="H178" s="51"/>
      <c r="I178" s="51"/>
      <c r="J178" s="51"/>
    </row>
    <row r="179" spans="2:10" s="11" customFormat="1" ht="21" customHeight="1" x14ac:dyDescent="0.25">
      <c r="B179" s="57" t="s">
        <v>71</v>
      </c>
      <c r="C179" s="17">
        <v>563.17999999999995</v>
      </c>
      <c r="D179" s="18">
        <v>5029536.09</v>
      </c>
      <c r="E179" s="49">
        <f t="shared" si="8"/>
        <v>8.9306013885436268</v>
      </c>
      <c r="H179" s="51"/>
      <c r="I179" s="51"/>
      <c r="J179" s="51"/>
    </row>
    <row r="180" spans="2:10" s="11" customFormat="1" ht="21" customHeight="1" x14ac:dyDescent="0.25">
      <c r="B180" s="68" t="s">
        <v>93</v>
      </c>
      <c r="C180" s="66">
        <v>524.68011999999999</v>
      </c>
      <c r="D180" s="67">
        <v>3434455.17</v>
      </c>
      <c r="E180" s="58">
        <f t="shared" si="8"/>
        <v>6.5458077008902107</v>
      </c>
      <c r="H180" s="51"/>
      <c r="I180" s="51"/>
      <c r="J180" s="51"/>
    </row>
    <row r="181" spans="2:10" s="11" customFormat="1" ht="21" customHeight="1" x14ac:dyDescent="0.25">
      <c r="B181" s="16" t="s">
        <v>211</v>
      </c>
      <c r="C181" s="66">
        <v>308.64819</v>
      </c>
      <c r="D181" s="67">
        <v>2053966.7000000002</v>
      </c>
      <c r="E181" s="49">
        <f t="shared" si="8"/>
        <v>6.6547181112579992</v>
      </c>
      <c r="H181" s="51"/>
      <c r="I181" s="51"/>
      <c r="J181" s="51"/>
    </row>
    <row r="182" spans="2:10" s="11" customFormat="1" ht="21" customHeight="1" x14ac:dyDescent="0.25">
      <c r="B182" s="16" t="s">
        <v>95</v>
      </c>
      <c r="C182" s="66">
        <v>101.68209999999999</v>
      </c>
      <c r="D182" s="67">
        <v>643356.81000000006</v>
      </c>
      <c r="E182" s="49">
        <f t="shared" si="8"/>
        <v>6.3271392900028633</v>
      </c>
      <c r="F182" s="45"/>
      <c r="H182" s="51"/>
      <c r="I182" s="51"/>
      <c r="J182" s="51"/>
    </row>
    <row r="183" spans="2:10" s="11" customFormat="1" ht="21" customHeight="1" x14ac:dyDescent="0.25">
      <c r="B183" s="16" t="s">
        <v>60</v>
      </c>
      <c r="C183" s="66">
        <v>180.03970000000001</v>
      </c>
      <c r="D183" s="67">
        <v>638505.86</v>
      </c>
      <c r="E183" s="49">
        <f t="shared" si="8"/>
        <v>3.5464725835468509</v>
      </c>
      <c r="H183" s="51"/>
      <c r="I183" s="51"/>
      <c r="J183" s="51"/>
    </row>
    <row r="184" spans="2:10" s="11" customFormat="1" ht="21" customHeight="1" x14ac:dyDescent="0.25">
      <c r="B184" s="16" t="s">
        <v>139</v>
      </c>
      <c r="C184" s="66">
        <v>220</v>
      </c>
      <c r="D184" s="67">
        <v>602339.63</v>
      </c>
      <c r="E184" s="49">
        <f t="shared" si="8"/>
        <v>2.737907409090909</v>
      </c>
      <c r="H184" s="51"/>
      <c r="I184" s="51"/>
      <c r="J184" s="51"/>
    </row>
    <row r="185" spans="2:10" s="11" customFormat="1" ht="21" customHeight="1" x14ac:dyDescent="0.25">
      <c r="B185" s="16" t="s">
        <v>48</v>
      </c>
      <c r="C185" s="66">
        <v>57.37</v>
      </c>
      <c r="D185" s="67">
        <v>561891.92000000004</v>
      </c>
      <c r="E185" s="49">
        <f t="shared" si="8"/>
        <v>9.7941767474289705</v>
      </c>
      <c r="H185" s="51"/>
    </row>
    <row r="186" spans="2:10" s="11" customFormat="1" ht="21" customHeight="1" x14ac:dyDescent="0.25">
      <c r="B186" s="57" t="s">
        <v>68</v>
      </c>
      <c r="C186" s="66">
        <v>78.328569999999999</v>
      </c>
      <c r="D186" s="67">
        <v>560713.24</v>
      </c>
      <c r="E186" s="49">
        <f t="shared" si="8"/>
        <v>7.1584766580061405</v>
      </c>
      <c r="H186" s="51"/>
    </row>
    <row r="187" spans="2:10" s="11" customFormat="1" ht="21" customHeight="1" x14ac:dyDescent="0.25">
      <c r="B187" s="57" t="s">
        <v>51</v>
      </c>
      <c r="C187" s="17">
        <v>74.156559999999999</v>
      </c>
      <c r="D187" s="18">
        <v>349216.74</v>
      </c>
      <c r="E187" s="49">
        <f t="shared" si="8"/>
        <v>4.7091820332550487</v>
      </c>
      <c r="H187" s="51"/>
    </row>
    <row r="188" spans="2:10" s="11" customFormat="1" ht="21" customHeight="1" x14ac:dyDescent="0.25">
      <c r="B188" s="57" t="s">
        <v>96</v>
      </c>
      <c r="C188" s="17">
        <v>34.946599999999997</v>
      </c>
      <c r="D188" s="18">
        <v>319659.7</v>
      </c>
      <c r="E188" s="49">
        <f t="shared" si="8"/>
        <v>9.1470901318010913</v>
      </c>
      <c r="H188" s="51"/>
    </row>
    <row r="189" spans="2:10" s="11" customFormat="1" ht="21" customHeight="1" x14ac:dyDescent="0.25">
      <c r="B189" s="16" t="s">
        <v>69</v>
      </c>
      <c r="C189" s="66">
        <v>26.961069999999996</v>
      </c>
      <c r="D189" s="67">
        <v>312562.17999999993</v>
      </c>
      <c r="E189" s="49">
        <f t="shared" si="8"/>
        <v>11.593092559011938</v>
      </c>
      <c r="H189" s="51"/>
    </row>
    <row r="190" spans="2:10" s="11" customFormat="1" ht="21" customHeight="1" x14ac:dyDescent="0.25">
      <c r="B190" s="16" t="s">
        <v>158</v>
      </c>
      <c r="C190" s="66">
        <v>31.67259</v>
      </c>
      <c r="D190" s="67">
        <v>290398.52</v>
      </c>
      <c r="E190" s="49">
        <f t="shared" si="8"/>
        <v>9.1687645374123186</v>
      </c>
      <c r="H190" s="51"/>
    </row>
    <row r="191" spans="2:10" s="11" customFormat="1" ht="21" customHeight="1" x14ac:dyDescent="0.25">
      <c r="B191" s="16" t="s">
        <v>212</v>
      </c>
      <c r="C191" s="66">
        <v>9.01</v>
      </c>
      <c r="D191" s="67">
        <v>270777.59999999998</v>
      </c>
      <c r="E191" s="49">
        <f t="shared" si="8"/>
        <v>30.053007769145392</v>
      </c>
      <c r="H191" s="51"/>
    </row>
    <row r="192" spans="2:10" s="11" customFormat="1" ht="21" customHeight="1" x14ac:dyDescent="0.25">
      <c r="B192" s="57" t="s">
        <v>50</v>
      </c>
      <c r="C192" s="17">
        <v>14.697380000000001</v>
      </c>
      <c r="D192" s="18">
        <v>188638.13999999998</v>
      </c>
      <c r="E192" s="49">
        <f t="shared" si="8"/>
        <v>12.83481409611781</v>
      </c>
      <c r="H192" s="51"/>
    </row>
    <row r="193" spans="2:10" s="11" customFormat="1" ht="21" customHeight="1" x14ac:dyDescent="0.25">
      <c r="B193" s="57" t="s">
        <v>94</v>
      </c>
      <c r="C193" s="17">
        <v>21.123940000000001</v>
      </c>
      <c r="D193" s="18">
        <v>177647.42</v>
      </c>
      <c r="E193" s="49">
        <f t="shared" si="8"/>
        <v>8.4097673066672218</v>
      </c>
      <c r="H193" s="51"/>
    </row>
    <row r="194" spans="2:10" s="11" customFormat="1" ht="21" customHeight="1" x14ac:dyDescent="0.25">
      <c r="B194" s="57" t="s">
        <v>70</v>
      </c>
      <c r="C194" s="17">
        <v>20.880000000000003</v>
      </c>
      <c r="D194" s="18">
        <v>171811.18</v>
      </c>
      <c r="E194" s="49">
        <f t="shared" si="8"/>
        <v>8.2285047892720282</v>
      </c>
      <c r="H194" s="51"/>
    </row>
    <row r="195" spans="2:10" s="11" customFormat="1" ht="21" customHeight="1" x14ac:dyDescent="0.25">
      <c r="B195" s="57" t="s">
        <v>97</v>
      </c>
      <c r="C195" s="17">
        <v>25.14</v>
      </c>
      <c r="D195" s="18">
        <v>170760.41</v>
      </c>
      <c r="E195" s="49">
        <f t="shared" si="8"/>
        <v>6.79237907716786</v>
      </c>
      <c r="H195" s="51"/>
    </row>
    <row r="196" spans="2:10" s="11" customFormat="1" ht="21" customHeight="1" x14ac:dyDescent="0.25">
      <c r="B196" s="57" t="s">
        <v>98</v>
      </c>
      <c r="C196" s="17">
        <v>22.25</v>
      </c>
      <c r="D196" s="18">
        <v>169286.79</v>
      </c>
      <c r="E196" s="49">
        <f t="shared" si="8"/>
        <v>7.6083950561797753</v>
      </c>
      <c r="H196" s="51"/>
    </row>
    <row r="197" spans="2:10" s="11" customFormat="1" ht="21" customHeight="1" x14ac:dyDescent="0.25">
      <c r="B197" s="57" t="s">
        <v>101</v>
      </c>
      <c r="C197" s="17">
        <v>15.6873</v>
      </c>
      <c r="D197" s="18">
        <v>150708.50999999998</v>
      </c>
      <c r="E197" s="49">
        <f t="shared" si="8"/>
        <v>9.6070394522958047</v>
      </c>
      <c r="H197" s="51"/>
    </row>
    <row r="198" spans="2:10" s="11" customFormat="1" ht="21" customHeight="1" x14ac:dyDescent="0.25">
      <c r="B198" s="16" t="s">
        <v>140</v>
      </c>
      <c r="C198" s="66">
        <v>17.95</v>
      </c>
      <c r="D198" s="67">
        <v>149037.47</v>
      </c>
      <c r="E198" s="49">
        <f t="shared" si="8"/>
        <v>8.3029231197771587</v>
      </c>
      <c r="H198" s="51"/>
    </row>
    <row r="199" spans="2:10" s="11" customFormat="1" ht="21" customHeight="1" x14ac:dyDescent="0.25">
      <c r="B199" s="57" t="s">
        <v>64</v>
      </c>
      <c r="C199" s="66">
        <v>31.5</v>
      </c>
      <c r="D199" s="67">
        <v>137776</v>
      </c>
      <c r="E199" s="49">
        <f t="shared" si="8"/>
        <v>4.3738412698412699</v>
      </c>
      <c r="H199" s="51"/>
    </row>
    <row r="200" spans="2:10" s="11" customFormat="1" ht="21" customHeight="1" x14ac:dyDescent="0.25">
      <c r="B200" s="16" t="s">
        <v>52</v>
      </c>
      <c r="C200" s="17">
        <v>8.6609999999999996</v>
      </c>
      <c r="D200" s="18">
        <v>114810.9</v>
      </c>
      <c r="E200" s="49">
        <f t="shared" si="8"/>
        <v>13.256078974714235</v>
      </c>
      <c r="H200" s="51"/>
    </row>
    <row r="201" spans="2:10" s="11" customFormat="1" ht="21" customHeight="1" x14ac:dyDescent="0.25">
      <c r="B201" s="57" t="s">
        <v>142</v>
      </c>
      <c r="C201" s="17">
        <v>21.3</v>
      </c>
      <c r="D201" s="18">
        <v>99765.32</v>
      </c>
      <c r="E201" s="49">
        <f t="shared" si="8"/>
        <v>4.6838178403755872</v>
      </c>
      <c r="H201" s="51"/>
      <c r="I201" s="51"/>
      <c r="J201" s="51"/>
    </row>
    <row r="202" spans="2:10" s="11" customFormat="1" ht="21" customHeight="1" x14ac:dyDescent="0.25">
      <c r="B202" s="57" t="s">
        <v>213</v>
      </c>
      <c r="C202" s="66">
        <v>11.082000000000001</v>
      </c>
      <c r="D202" s="67">
        <v>74914.929999999993</v>
      </c>
      <c r="E202" s="49">
        <f t="shared" si="8"/>
        <v>6.7600550442158447</v>
      </c>
      <c r="H202" s="51"/>
      <c r="I202" s="51"/>
      <c r="J202" s="51"/>
    </row>
    <row r="203" spans="2:10" s="11" customFormat="1" ht="21" customHeight="1" x14ac:dyDescent="0.25">
      <c r="B203" s="57" t="s">
        <v>49</v>
      </c>
      <c r="C203" s="66">
        <v>5.0726999999999993</v>
      </c>
      <c r="D203" s="67">
        <v>42294.850000000006</v>
      </c>
      <c r="E203" s="49">
        <f t="shared" si="8"/>
        <v>8.3377392709996681</v>
      </c>
      <c r="H203" s="51"/>
      <c r="I203" s="51"/>
      <c r="J203" s="51"/>
    </row>
    <row r="204" spans="2:10" s="11" customFormat="1" ht="21" customHeight="1" x14ac:dyDescent="0.25">
      <c r="B204" s="57" t="s">
        <v>214</v>
      </c>
      <c r="C204" s="66">
        <v>0.5</v>
      </c>
      <c r="D204" s="67">
        <v>42180</v>
      </c>
      <c r="E204" s="49">
        <f t="shared" si="8"/>
        <v>84.36</v>
      </c>
      <c r="H204" s="51"/>
      <c r="I204" s="51"/>
      <c r="J204" s="51"/>
    </row>
    <row r="205" spans="2:10" s="11" customFormat="1" ht="21" customHeight="1" x14ac:dyDescent="0.25">
      <c r="B205" s="57" t="s">
        <v>190</v>
      </c>
      <c r="C205" s="66">
        <v>1.6454999999999997</v>
      </c>
      <c r="D205" s="67">
        <v>32536.02</v>
      </c>
      <c r="E205" s="49">
        <f t="shared" si="8"/>
        <v>19.772725615314496</v>
      </c>
      <c r="H205" s="51"/>
      <c r="I205" s="51"/>
      <c r="J205" s="51"/>
    </row>
    <row r="206" spans="2:10" s="11" customFormat="1" ht="21" customHeight="1" x14ac:dyDescent="0.25">
      <c r="B206" s="57" t="s">
        <v>191</v>
      </c>
      <c r="C206" s="17">
        <v>3.24</v>
      </c>
      <c r="D206" s="18">
        <v>30698.39</v>
      </c>
      <c r="E206" s="49">
        <f t="shared" si="8"/>
        <v>9.4748117283950624</v>
      </c>
      <c r="H206" s="51"/>
      <c r="I206" s="51"/>
      <c r="J206" s="51"/>
    </row>
    <row r="207" spans="2:10" s="11" customFormat="1" ht="21" customHeight="1" x14ac:dyDescent="0.25">
      <c r="B207" s="57" t="s">
        <v>187</v>
      </c>
      <c r="C207" s="66">
        <v>2.19</v>
      </c>
      <c r="D207" s="67">
        <v>22629.46</v>
      </c>
      <c r="E207" s="49">
        <f t="shared" si="8"/>
        <v>10.333086757990868</v>
      </c>
      <c r="H207" s="51"/>
      <c r="I207" s="51"/>
      <c r="J207" s="51"/>
    </row>
    <row r="208" spans="2:10" s="11" customFormat="1" ht="21" customHeight="1" x14ac:dyDescent="0.25">
      <c r="B208" s="57" t="s">
        <v>141</v>
      </c>
      <c r="C208" s="17">
        <v>2.34</v>
      </c>
      <c r="D208" s="18">
        <v>22345</v>
      </c>
      <c r="E208" s="49">
        <f t="shared" si="8"/>
        <v>9.5491452991452999</v>
      </c>
      <c r="H208" s="51"/>
      <c r="I208" s="51"/>
      <c r="J208" s="51"/>
    </row>
    <row r="209" spans="1:256" s="11" customFormat="1" ht="21" customHeight="1" x14ac:dyDescent="0.25">
      <c r="B209" s="57" t="s">
        <v>192</v>
      </c>
      <c r="C209" s="17">
        <v>1.9454999999999998</v>
      </c>
      <c r="D209" s="18">
        <v>19243.12</v>
      </c>
      <c r="E209" s="49">
        <f t="shared" si="8"/>
        <v>9.8910922641994361</v>
      </c>
      <c r="H209" s="51"/>
      <c r="I209" s="51"/>
      <c r="J209" s="51"/>
    </row>
    <row r="210" spans="1:256" s="11" customFormat="1" ht="21" customHeight="1" x14ac:dyDescent="0.25">
      <c r="B210" s="57" t="s">
        <v>99</v>
      </c>
      <c r="C210" s="66">
        <v>3.36</v>
      </c>
      <c r="D210" s="67">
        <v>18696.099999999999</v>
      </c>
      <c r="E210" s="49">
        <f t="shared" si="8"/>
        <v>5.5643154761904761</v>
      </c>
      <c r="F210" s="6"/>
      <c r="H210" s="51"/>
      <c r="I210" s="51"/>
      <c r="J210" s="51"/>
    </row>
    <row r="211" spans="1:256" s="11" customFormat="1" ht="21" customHeight="1" x14ac:dyDescent="0.25">
      <c r="B211" s="16" t="s">
        <v>159</v>
      </c>
      <c r="C211" s="17">
        <v>4</v>
      </c>
      <c r="D211" s="18">
        <v>18159.91</v>
      </c>
      <c r="E211" s="49">
        <f t="shared" si="8"/>
        <v>4.5399775</v>
      </c>
      <c r="F211" s="6"/>
      <c r="H211" s="51"/>
      <c r="L211" s="51"/>
      <c r="M211" s="51"/>
      <c r="N211" s="51"/>
    </row>
    <row r="212" spans="1:256" s="11" customFormat="1" ht="21" customHeight="1" x14ac:dyDescent="0.25">
      <c r="B212" s="57" t="s">
        <v>100</v>
      </c>
      <c r="C212" s="66">
        <v>1.4535</v>
      </c>
      <c r="D212" s="67">
        <v>16666.43</v>
      </c>
      <c r="E212" s="49">
        <f t="shared" si="8"/>
        <v>11.46641210870313</v>
      </c>
      <c r="F212" s="6"/>
      <c r="H212" s="51"/>
      <c r="L212" s="51"/>
      <c r="M212" s="51"/>
      <c r="N212" s="51"/>
    </row>
    <row r="213" spans="1:256" s="11" customFormat="1" ht="21" customHeight="1" x14ac:dyDescent="0.25">
      <c r="B213" s="57" t="s">
        <v>188</v>
      </c>
      <c r="C213" s="66">
        <v>1.1000000000000001</v>
      </c>
      <c r="D213" s="67">
        <v>11967</v>
      </c>
      <c r="E213" s="49">
        <f t="shared" si="8"/>
        <v>10.879090909090909</v>
      </c>
      <c r="F213" s="6"/>
      <c r="H213" s="51"/>
      <c r="L213" s="51"/>
      <c r="M213" s="51"/>
      <c r="N213" s="51"/>
    </row>
    <row r="214" spans="1:256" ht="21" customHeight="1" x14ac:dyDescent="0.25">
      <c r="B214" s="57" t="s">
        <v>189</v>
      </c>
      <c r="C214" s="17">
        <v>1.42</v>
      </c>
      <c r="D214" s="18">
        <v>10341.43</v>
      </c>
      <c r="E214" s="49">
        <f t="shared" si="8"/>
        <v>7.282697183098592</v>
      </c>
    </row>
    <row r="215" spans="1:256" s="11" customFormat="1" ht="21" customHeight="1" x14ac:dyDescent="0.25">
      <c r="B215" s="73" t="s">
        <v>115</v>
      </c>
      <c r="C215" s="90">
        <v>151.3127499999996</v>
      </c>
      <c r="D215" s="91">
        <v>2947731.5300000049</v>
      </c>
      <c r="E215" s="72">
        <f t="shared" ref="E215:E217" si="9">+D215/(C215*1000)</f>
        <v>19.481051861128773</v>
      </c>
      <c r="F215" s="6"/>
      <c r="G215" s="6"/>
      <c r="H215" s="6"/>
      <c r="L215" s="51"/>
      <c r="M215" s="51"/>
      <c r="N215" s="51"/>
    </row>
    <row r="216" spans="1:256" s="11" customFormat="1" ht="21" customHeight="1" x14ac:dyDescent="0.25">
      <c r="B216" s="95" t="s">
        <v>102</v>
      </c>
      <c r="C216" s="92">
        <v>3738.6807699999999</v>
      </c>
      <c r="D216" s="93">
        <v>26119984.650000006</v>
      </c>
      <c r="E216" s="94">
        <f t="shared" si="9"/>
        <v>6.9864174709947235</v>
      </c>
      <c r="F216" s="6"/>
      <c r="G216" s="6"/>
      <c r="H216" s="6"/>
      <c r="I216" s="6"/>
      <c r="L216" s="51"/>
      <c r="M216" s="51"/>
      <c r="N216" s="51"/>
    </row>
    <row r="217" spans="1:256" s="11" customFormat="1" ht="21" customHeight="1" x14ac:dyDescent="0.25">
      <c r="A217" s="6"/>
      <c r="B217" s="22" t="s">
        <v>172</v>
      </c>
      <c r="C217" s="22">
        <f>+C216+C177</f>
        <v>16116.597894000002</v>
      </c>
      <c r="D217" s="23">
        <f>+D216+D177</f>
        <v>187375099.01680002</v>
      </c>
      <c r="E217" s="50">
        <f t="shared" si="9"/>
        <v>11.626219146818652</v>
      </c>
      <c r="F217" s="6"/>
      <c r="G217" s="6"/>
      <c r="H217" s="6"/>
      <c r="I217" s="6"/>
      <c r="L217" s="51"/>
      <c r="M217" s="51"/>
      <c r="N217" s="51"/>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row>
    <row r="218" spans="1:256" s="11" customFormat="1" ht="15.75" x14ac:dyDescent="0.25">
      <c r="B218" s="59"/>
      <c r="C218" s="53"/>
      <c r="D218" s="53"/>
      <c r="G218" s="6"/>
      <c r="H218" s="6"/>
      <c r="I218" s="6"/>
      <c r="J218" s="1"/>
      <c r="K218" s="1"/>
      <c r="L218" s="1"/>
      <c r="M218" s="1"/>
      <c r="N218" s="1"/>
      <c r="O218" s="1"/>
      <c r="P218" s="1"/>
      <c r="Q218" s="1"/>
      <c r="R218" s="1"/>
      <c r="S218" s="1"/>
      <c r="T218" s="1"/>
      <c r="U218" s="1"/>
      <c r="V218" s="1"/>
    </row>
    <row r="219" spans="1:256" s="11" customFormat="1" ht="15.75" x14ac:dyDescent="0.25">
      <c r="B219" s="6" t="s">
        <v>207</v>
      </c>
      <c r="C219" s="6"/>
      <c r="D219" s="6"/>
      <c r="E219" s="6"/>
      <c r="F219" s="65"/>
      <c r="G219" s="6"/>
      <c r="H219" s="6"/>
      <c r="N219" s="51"/>
    </row>
    <row r="220" spans="1:256" s="11" customFormat="1" ht="6.75" customHeight="1" x14ac:dyDescent="0.25">
      <c r="B220" s="26"/>
      <c r="C220" s="27"/>
      <c r="D220" s="28"/>
      <c r="E220" s="27"/>
      <c r="F220" s="27"/>
      <c r="G220" s="27"/>
      <c r="H220" s="27"/>
      <c r="I220" s="27"/>
      <c r="J220" s="27"/>
      <c r="K220" s="27"/>
      <c r="L220" s="27"/>
      <c r="M220" s="27"/>
      <c r="N220" s="51"/>
    </row>
    <row r="221" spans="1:256" s="11" customFormat="1" ht="18" customHeight="1" x14ac:dyDescent="0.25">
      <c r="L221" s="51"/>
      <c r="M221" s="51"/>
      <c r="N221" s="51"/>
    </row>
    <row r="222" spans="1:256" s="11" customFormat="1" ht="18" customHeight="1" x14ac:dyDescent="0.25">
      <c r="B222" s="13" t="s">
        <v>132</v>
      </c>
      <c r="C222" s="13" t="s">
        <v>5</v>
      </c>
      <c r="D222" s="13" t="s">
        <v>7</v>
      </c>
      <c r="E222" s="13" t="s">
        <v>0</v>
      </c>
      <c r="L222" s="51"/>
      <c r="M222" s="51"/>
      <c r="N222" s="51"/>
    </row>
    <row r="223" spans="1:256" s="11" customFormat="1" ht="21" customHeight="1" x14ac:dyDescent="0.25">
      <c r="B223" s="16" t="s">
        <v>103</v>
      </c>
      <c r="C223" s="17">
        <v>631.59799999999996</v>
      </c>
      <c r="D223" s="18">
        <v>14848982.629999999</v>
      </c>
      <c r="E223" s="69">
        <f t="shared" ref="E223:E238" si="10">+D223/(C223*1000)</f>
        <v>23.510179940405131</v>
      </c>
      <c r="L223" s="51"/>
      <c r="M223" s="51"/>
      <c r="N223" s="51"/>
    </row>
    <row r="224" spans="1:256" s="11" customFormat="1" ht="21" customHeight="1" x14ac:dyDescent="0.25">
      <c r="B224" s="16" t="s">
        <v>63</v>
      </c>
      <c r="C224" s="17">
        <v>814.67</v>
      </c>
      <c r="D224" s="18">
        <v>7885514.5800000001</v>
      </c>
      <c r="E224" s="69">
        <f t="shared" si="10"/>
        <v>9.6793972774252151</v>
      </c>
      <c r="L224" s="51"/>
      <c r="M224" s="51"/>
      <c r="N224" s="51"/>
    </row>
    <row r="225" spans="2:14" s="11" customFormat="1" ht="21" customHeight="1" x14ac:dyDescent="0.25">
      <c r="B225" s="16" t="s">
        <v>25</v>
      </c>
      <c r="C225" s="17">
        <v>145.26787999999999</v>
      </c>
      <c r="D225" s="18">
        <v>2201259</v>
      </c>
      <c r="E225" s="69">
        <f t="shared" si="10"/>
        <v>15.153101979597967</v>
      </c>
      <c r="L225" s="51"/>
      <c r="M225" s="51"/>
      <c r="N225" s="51"/>
    </row>
    <row r="226" spans="2:14" s="11" customFormat="1" ht="21" customHeight="1" x14ac:dyDescent="0.25">
      <c r="B226" s="16" t="s">
        <v>216</v>
      </c>
      <c r="C226" s="17">
        <v>58.3</v>
      </c>
      <c r="D226" s="18">
        <v>599618</v>
      </c>
      <c r="E226" s="69">
        <f t="shared" si="10"/>
        <v>10.285042881646655</v>
      </c>
      <c r="L226" s="51"/>
      <c r="M226" s="51"/>
      <c r="N226" s="51"/>
    </row>
    <row r="227" spans="2:14" s="11" customFormat="1" ht="21" customHeight="1" x14ac:dyDescent="0.25">
      <c r="B227" s="16" t="s">
        <v>104</v>
      </c>
      <c r="C227" s="17">
        <v>104.892</v>
      </c>
      <c r="D227" s="18">
        <v>1523869.73</v>
      </c>
      <c r="E227" s="69">
        <f>+D227/(C227*1000)</f>
        <v>14.527988121115051</v>
      </c>
      <c r="L227" s="51"/>
      <c r="M227" s="51"/>
      <c r="N227" s="51"/>
    </row>
    <row r="228" spans="2:14" s="11" customFormat="1" ht="21" customHeight="1" x14ac:dyDescent="0.25">
      <c r="B228" s="16" t="s">
        <v>105</v>
      </c>
      <c r="C228" s="17">
        <v>23.91</v>
      </c>
      <c r="D228" s="18">
        <v>155137.68</v>
      </c>
      <c r="E228" s="69">
        <f t="shared" si="10"/>
        <v>6.4884015056461726</v>
      </c>
      <c r="L228" s="51"/>
      <c r="M228" s="51"/>
      <c r="N228" s="51"/>
    </row>
    <row r="229" spans="2:14" s="11" customFormat="1" ht="21" customHeight="1" x14ac:dyDescent="0.25">
      <c r="B229" s="16" t="s">
        <v>88</v>
      </c>
      <c r="C229" s="17">
        <v>40.436999999999998</v>
      </c>
      <c r="D229" s="18">
        <v>617424.23</v>
      </c>
      <c r="E229" s="69">
        <f t="shared" si="10"/>
        <v>15.268794173652843</v>
      </c>
      <c r="L229" s="51"/>
      <c r="M229" s="51"/>
      <c r="N229" s="51"/>
    </row>
    <row r="230" spans="2:14" s="11" customFormat="1" ht="21" customHeight="1" x14ac:dyDescent="0.25">
      <c r="B230" s="16" t="s">
        <v>89</v>
      </c>
      <c r="C230" s="17">
        <v>15.67</v>
      </c>
      <c r="D230" s="18">
        <v>171693.95</v>
      </c>
      <c r="E230" s="69">
        <f t="shared" si="10"/>
        <v>10.956857051691131</v>
      </c>
      <c r="L230" s="51"/>
      <c r="M230" s="51"/>
      <c r="N230" s="51"/>
    </row>
    <row r="231" spans="2:14" s="11" customFormat="1" ht="21" customHeight="1" x14ac:dyDescent="0.25">
      <c r="B231" s="16" t="s">
        <v>106</v>
      </c>
      <c r="C231" s="17">
        <f>+C232-SUM(C223:C230)</f>
        <v>158.98499999999967</v>
      </c>
      <c r="D231" s="17">
        <f>+D232-SUM(D223:D230)</f>
        <v>3620087.0500000007</v>
      </c>
      <c r="E231" s="69">
        <f t="shared" si="10"/>
        <v>22.769991194137862</v>
      </c>
      <c r="L231" s="51"/>
      <c r="M231" s="51"/>
      <c r="N231" s="51"/>
    </row>
    <row r="232" spans="2:14" s="11" customFormat="1" ht="21" customHeight="1" x14ac:dyDescent="0.25">
      <c r="B232" s="92" t="s">
        <v>111</v>
      </c>
      <c r="C232" s="92">
        <v>1993.7298799999996</v>
      </c>
      <c r="D232" s="93">
        <v>31623586.850000001</v>
      </c>
      <c r="E232" s="94">
        <f t="shared" si="10"/>
        <v>15.861520242651931</v>
      </c>
      <c r="L232" s="51"/>
      <c r="M232" s="51"/>
      <c r="N232" s="51"/>
    </row>
    <row r="233" spans="2:14" s="11" customFormat="1" ht="21" customHeight="1" x14ac:dyDescent="0.25">
      <c r="B233" s="16" t="s">
        <v>217</v>
      </c>
      <c r="C233" s="17">
        <v>442.10199999999998</v>
      </c>
      <c r="D233" s="18">
        <v>2495958.7999999998</v>
      </c>
      <c r="E233" s="69">
        <f t="shared" si="10"/>
        <v>5.6456627656061267</v>
      </c>
      <c r="L233" s="51"/>
      <c r="M233" s="51"/>
      <c r="N233" s="51"/>
    </row>
    <row r="234" spans="2:14" s="11" customFormat="1" ht="21" customHeight="1" x14ac:dyDescent="0.25">
      <c r="B234" s="16" t="s">
        <v>72</v>
      </c>
      <c r="C234" s="17">
        <v>124.7</v>
      </c>
      <c r="D234" s="18">
        <v>1995214</v>
      </c>
      <c r="E234" s="69">
        <f t="shared" si="10"/>
        <v>16.000112269446671</v>
      </c>
      <c r="L234" s="51"/>
      <c r="M234" s="51"/>
      <c r="N234" s="51"/>
    </row>
    <row r="235" spans="2:14" s="11" customFormat="1" ht="21" customHeight="1" x14ac:dyDescent="0.25">
      <c r="B235" s="16" t="s">
        <v>108</v>
      </c>
      <c r="C235" s="17">
        <v>105.95</v>
      </c>
      <c r="D235" s="18">
        <v>1058087.7</v>
      </c>
      <c r="E235" s="69">
        <f t="shared" si="10"/>
        <v>9.9866701274185932</v>
      </c>
      <c r="L235" s="51"/>
      <c r="M235" s="51"/>
      <c r="N235" s="51"/>
    </row>
    <row r="236" spans="2:14" s="11" customFormat="1" ht="21" customHeight="1" x14ac:dyDescent="0.25">
      <c r="B236" s="16" t="s">
        <v>134</v>
      </c>
      <c r="C236" s="17">
        <v>72.461194999999989</v>
      </c>
      <c r="D236" s="18">
        <v>2030554.6015989662</v>
      </c>
      <c r="E236" s="69">
        <f t="shared" si="10"/>
        <v>28.022648558293394</v>
      </c>
      <c r="L236" s="51"/>
      <c r="M236" s="51"/>
      <c r="N236" s="51"/>
    </row>
    <row r="237" spans="2:14" s="11" customFormat="1" ht="21" customHeight="1" x14ac:dyDescent="0.25">
      <c r="B237" s="16" t="s">
        <v>181</v>
      </c>
      <c r="C237" s="17">
        <v>1.310794</v>
      </c>
      <c r="D237" s="18">
        <v>46676.39</v>
      </c>
      <c r="E237" s="69">
        <f t="shared" si="10"/>
        <v>35.60924905057545</v>
      </c>
      <c r="L237" s="51"/>
      <c r="M237" s="51"/>
      <c r="N237" s="51"/>
    </row>
    <row r="238" spans="2:14" s="11" customFormat="1" ht="21" customHeight="1" x14ac:dyDescent="0.25">
      <c r="B238" s="16" t="s">
        <v>109</v>
      </c>
      <c r="C238" s="17">
        <f>+C239-SUM(C233:C237)</f>
        <v>19.921150000000011</v>
      </c>
      <c r="D238" s="18">
        <f>+D239-SUM(D233:D237)</f>
        <v>331062.50999999885</v>
      </c>
      <c r="E238" s="69">
        <f t="shared" si="10"/>
        <v>16.618644505964699</v>
      </c>
      <c r="L238" s="51"/>
      <c r="M238" s="51"/>
      <c r="N238" s="51"/>
    </row>
    <row r="239" spans="2:14" s="11" customFormat="1" ht="21" customHeight="1" x14ac:dyDescent="0.25">
      <c r="B239" s="92" t="s">
        <v>112</v>
      </c>
      <c r="C239" s="92">
        <v>766.44513900000004</v>
      </c>
      <c r="D239" s="93">
        <v>7957554.0015989644</v>
      </c>
      <c r="E239" s="94">
        <v>21.310024066547566</v>
      </c>
      <c r="L239" s="51"/>
      <c r="M239" s="51"/>
      <c r="N239" s="51"/>
    </row>
    <row r="240" spans="2:14" s="11" customFormat="1" ht="21" customHeight="1" x14ac:dyDescent="0.25">
      <c r="B240" s="92" t="s">
        <v>107</v>
      </c>
      <c r="C240" s="92">
        <v>8.3840000000000003</v>
      </c>
      <c r="D240" s="93">
        <v>2353341.4</v>
      </c>
      <c r="E240" s="94">
        <f>+D240/(C240*1000)</f>
        <v>280.69434637404578</v>
      </c>
      <c r="L240" s="51"/>
      <c r="M240" s="51"/>
      <c r="N240" s="51"/>
    </row>
    <row r="241" spans="1:256" s="11" customFormat="1" ht="21" customHeight="1" x14ac:dyDescent="0.25">
      <c r="A241" s="6"/>
      <c r="B241" s="95" t="s">
        <v>110</v>
      </c>
      <c r="C241" s="92">
        <v>11091.963</v>
      </c>
      <c r="D241" s="93">
        <v>18137387.080000002</v>
      </c>
      <c r="E241" s="94">
        <f>+D241/(C241*1000)</f>
        <v>1.6351827967691563</v>
      </c>
      <c r="F241" s="83"/>
      <c r="G241" s="83"/>
      <c r="H241" s="83"/>
      <c r="L241" s="51"/>
      <c r="M241" s="51"/>
      <c r="N241" s="51"/>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6"/>
    </row>
    <row r="242" spans="1:256" s="11" customFormat="1" ht="21" customHeight="1" x14ac:dyDescent="0.25">
      <c r="A242" s="6"/>
      <c r="B242" s="22" t="s">
        <v>173</v>
      </c>
      <c r="C242" s="22">
        <f>+C241+C240+C239+C232</f>
        <v>13860.522018999998</v>
      </c>
      <c r="D242" s="23">
        <f>+D241+D240+D239+D232</f>
        <v>60071869.331598967</v>
      </c>
      <c r="E242" s="50">
        <f>+D242/(C242*1000)</f>
        <v>4.3340264709548801</v>
      </c>
      <c r="F242" s="83"/>
      <c r="G242" s="83"/>
      <c r="H242" s="83"/>
      <c r="I242" s="6"/>
      <c r="J242" s="6"/>
      <c r="K242" s="6"/>
      <c r="L242" s="83"/>
      <c r="M242" s="83"/>
      <c r="N242" s="83"/>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6"/>
    </row>
    <row r="243" spans="1:256" s="11" customFormat="1" ht="12.75" customHeight="1" x14ac:dyDescent="0.25">
      <c r="A243" s="6"/>
      <c r="F243" s="1"/>
      <c r="G243" s="1"/>
      <c r="H243" s="1"/>
      <c r="I243" s="6"/>
      <c r="J243" s="6"/>
      <c r="K243" s="6"/>
      <c r="L243" s="83"/>
      <c r="M243" s="83"/>
      <c r="N243" s="83"/>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row>
    <row r="244" spans="1:256" s="1" customFormat="1" ht="15.75" x14ac:dyDescent="0.25">
      <c r="I244" s="6"/>
      <c r="J244" s="6"/>
      <c r="K244" s="6"/>
      <c r="L244" s="83"/>
      <c r="M244" s="83"/>
      <c r="N244" s="83"/>
      <c r="O244" s="6"/>
      <c r="P244" s="6"/>
      <c r="Q244" s="6"/>
      <c r="R244" s="6"/>
      <c r="S244" s="6"/>
      <c r="T244" s="6"/>
      <c r="U244" s="6"/>
      <c r="V244" s="6"/>
    </row>
    <row r="245" spans="1:256" ht="15.75" x14ac:dyDescent="0.25">
      <c r="F245" s="1"/>
      <c r="G245" s="1"/>
      <c r="H245" s="1"/>
      <c r="I245" s="1"/>
      <c r="J245" s="1"/>
      <c r="K245" s="1"/>
      <c r="L245" s="1"/>
      <c r="M245" s="1"/>
      <c r="N245" s="1"/>
      <c r="O245" s="1"/>
      <c r="P245" s="1"/>
      <c r="Q245" s="1"/>
      <c r="R245" s="1"/>
      <c r="S245" s="1"/>
      <c r="T245" s="1"/>
      <c r="U245" s="1"/>
      <c r="V245" s="1"/>
    </row>
    <row r="246" spans="1:256" ht="15.75" x14ac:dyDescent="0.25">
      <c r="B246" s="6" t="s">
        <v>208</v>
      </c>
      <c r="C246" s="6"/>
      <c r="D246" s="6"/>
      <c r="E246" s="6"/>
      <c r="F246" s="65"/>
      <c r="G246" s="11"/>
      <c r="H246" s="11"/>
    </row>
    <row r="247" spans="1:256" ht="6" customHeight="1" x14ac:dyDescent="0.25">
      <c r="B247" s="26"/>
      <c r="C247" s="27"/>
      <c r="D247" s="28"/>
      <c r="E247" s="27"/>
      <c r="F247" s="27"/>
      <c r="G247" s="27"/>
      <c r="H247" s="27"/>
      <c r="I247" s="27"/>
      <c r="J247" s="27"/>
      <c r="K247" s="27"/>
      <c r="L247" s="27"/>
      <c r="M247" s="27"/>
    </row>
    <row r="248" spans="1:256" x14ac:dyDescent="0.25">
      <c r="F248" s="128"/>
    </row>
    <row r="249" spans="1:256" ht="47.25" x14ac:dyDescent="0.25">
      <c r="B249" s="127" t="s">
        <v>6</v>
      </c>
      <c r="C249" s="127" t="s">
        <v>117</v>
      </c>
      <c r="D249" s="127" t="s">
        <v>197</v>
      </c>
    </row>
    <row r="250" spans="1:256" ht="21" customHeight="1" x14ac:dyDescent="0.25">
      <c r="B250" s="16" t="s">
        <v>9</v>
      </c>
      <c r="C250" s="101">
        <v>13</v>
      </c>
      <c r="D250" s="101">
        <v>2</v>
      </c>
    </row>
    <row r="251" spans="1:256" ht="21" customHeight="1" x14ac:dyDescent="0.25">
      <c r="B251" s="33" t="s">
        <v>116</v>
      </c>
      <c r="C251" s="32">
        <v>14</v>
      </c>
      <c r="D251" s="32">
        <v>4</v>
      </c>
    </row>
    <row r="252" spans="1:256" ht="21" customHeight="1" x14ac:dyDescent="0.25">
      <c r="B252" s="33" t="s">
        <v>8</v>
      </c>
      <c r="C252" s="32">
        <v>14</v>
      </c>
      <c r="D252" s="32">
        <v>2</v>
      </c>
    </row>
    <row r="253" spans="1:256" ht="21" customHeight="1" x14ac:dyDescent="0.25">
      <c r="B253" s="38" t="s">
        <v>10</v>
      </c>
      <c r="C253" s="37">
        <v>29</v>
      </c>
      <c r="D253" s="37">
        <v>3</v>
      </c>
    </row>
    <row r="254" spans="1:256" ht="21" customHeight="1" x14ac:dyDescent="0.25">
      <c r="B254" s="38" t="s">
        <v>11</v>
      </c>
      <c r="C254" s="37">
        <v>34</v>
      </c>
      <c r="D254" s="37">
        <v>2</v>
      </c>
    </row>
    <row r="255" spans="1:256" ht="21" customHeight="1" x14ac:dyDescent="0.25">
      <c r="B255" s="38" t="s">
        <v>12</v>
      </c>
      <c r="C255" s="37">
        <v>36</v>
      </c>
      <c r="D255" s="37">
        <v>6</v>
      </c>
    </row>
    <row r="256" spans="1:256" ht="31.5" x14ac:dyDescent="0.25">
      <c r="B256" s="170" t="s">
        <v>118</v>
      </c>
      <c r="C256" s="169">
        <v>74</v>
      </c>
      <c r="D256" s="169">
        <v>7</v>
      </c>
    </row>
    <row r="257" spans="2:4" x14ac:dyDescent="0.25">
      <c r="C257" s="70"/>
      <c r="D257" s="70"/>
    </row>
    <row r="258" spans="2:4" ht="15.75" x14ac:dyDescent="0.25">
      <c r="B258" s="79" t="s">
        <v>209</v>
      </c>
      <c r="C258" s="70"/>
      <c r="D258" s="70"/>
    </row>
  </sheetData>
  <sortState xmlns:xlrd2="http://schemas.microsoft.com/office/spreadsheetml/2017/richdata2" ref="B178:E214">
    <sortCondition descending="1" ref="D178:D214"/>
  </sortState>
  <mergeCells count="7">
    <mergeCell ref="C99:E99"/>
    <mergeCell ref="B22:G22"/>
    <mergeCell ref="B55:C55"/>
    <mergeCell ref="B49:B50"/>
    <mergeCell ref="G47:I47"/>
    <mergeCell ref="D47:F47"/>
    <mergeCell ref="B47:C47"/>
  </mergeCells>
  <phoneticPr fontId="0" type="noConversion"/>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9"/>
  <sheetViews>
    <sheetView zoomScaleNormal="100" workbookViewId="0">
      <selection activeCell="C167" sqref="C167"/>
    </sheetView>
  </sheetViews>
  <sheetFormatPr baseColWidth="10" defaultColWidth="11.42578125" defaultRowHeight="13.5" x14ac:dyDescent="0.25"/>
  <cols>
    <col min="1" max="1" width="3.7109375" style="4" customWidth="1"/>
    <col min="2" max="2" width="26" style="4" customWidth="1"/>
    <col min="3" max="3" width="25.7109375" style="4" bestFit="1" customWidth="1"/>
    <col min="4" max="5" width="16.5703125" style="4" bestFit="1" customWidth="1"/>
    <col min="6" max="6" width="17.5703125" style="4" customWidth="1"/>
    <col min="7" max="7" width="18.5703125" style="4" customWidth="1"/>
    <col min="8" max="8" width="17.42578125" style="4" customWidth="1"/>
    <col min="9" max="9" width="17.28515625" style="4" customWidth="1"/>
    <col min="10" max="12" width="16.5703125" style="4" bestFit="1" customWidth="1"/>
    <col min="13" max="16384" width="11.42578125" style="4"/>
  </cols>
  <sheetData>
    <row r="1" spans="1:14" s="1" customFormat="1" ht="20.100000000000001" customHeight="1" x14ac:dyDescent="0.25">
      <c r="C1" s="30"/>
      <c r="E1" s="30"/>
    </row>
    <row r="2" spans="1:14" s="1" customFormat="1" ht="15.75" x14ac:dyDescent="0.25">
      <c r="C2" s="30"/>
      <c r="E2" s="30"/>
    </row>
    <row r="3" spans="1:14" s="1" customFormat="1" ht="15.75" x14ac:dyDescent="0.25">
      <c r="C3" s="30"/>
      <c r="E3" s="30"/>
    </row>
    <row r="4" spans="1:14" s="1" customFormat="1" ht="29.25" customHeight="1" x14ac:dyDescent="0.25">
      <c r="C4" s="30"/>
      <c r="E4" s="30"/>
    </row>
    <row r="5" spans="1:14" s="1" customFormat="1" ht="5.25" customHeight="1" x14ac:dyDescent="0.25">
      <c r="A5" s="2"/>
      <c r="B5" s="2"/>
      <c r="C5" s="3"/>
      <c r="D5" s="2"/>
      <c r="E5" s="3"/>
      <c r="F5" s="2"/>
      <c r="G5" s="2"/>
      <c r="H5" s="2"/>
      <c r="I5" s="2"/>
      <c r="J5" s="2"/>
      <c r="K5" s="2"/>
      <c r="L5" s="2"/>
      <c r="M5" s="2"/>
      <c r="N5" s="2"/>
    </row>
    <row r="6" spans="1:14" s="1" customFormat="1" ht="5.25" customHeight="1" x14ac:dyDescent="0.25">
      <c r="C6" s="30"/>
      <c r="E6" s="30"/>
    </row>
    <row r="7" spans="1:14" s="1" customFormat="1" ht="20.100000000000001" customHeight="1" x14ac:dyDescent="0.25">
      <c r="A7" s="1" t="s">
        <v>133</v>
      </c>
      <c r="B7" s="6" t="s">
        <v>218</v>
      </c>
      <c r="N7" s="4"/>
    </row>
    <row r="8" spans="1:14" s="1" customFormat="1" ht="3.75" customHeight="1" x14ac:dyDescent="0.25">
      <c r="B8" s="7"/>
      <c r="C8" s="8"/>
      <c r="D8" s="9"/>
      <c r="E8" s="8"/>
      <c r="F8" s="9"/>
      <c r="G8" s="9"/>
      <c r="H8" s="9"/>
      <c r="I8" s="9"/>
      <c r="J8" s="9"/>
      <c r="K8" s="9"/>
      <c r="L8" s="9"/>
      <c r="M8" s="9"/>
      <c r="N8" s="9"/>
    </row>
    <row r="9" spans="1:14" s="11" customFormat="1" ht="18" customHeight="1" x14ac:dyDescent="0.25">
      <c r="B9" s="186"/>
      <c r="C9" s="186"/>
      <c r="D9" s="186"/>
      <c r="E9" s="186"/>
      <c r="F9" s="186"/>
      <c r="G9" s="186"/>
    </row>
    <row r="10" spans="1:14" ht="30.75" customHeight="1" x14ac:dyDescent="0.25">
      <c r="B10" s="127" t="s">
        <v>4</v>
      </c>
      <c r="C10" s="127" t="s">
        <v>9</v>
      </c>
      <c r="D10" s="127" t="s">
        <v>77</v>
      </c>
      <c r="E10" s="127" t="s">
        <v>8</v>
      </c>
      <c r="F10" s="127" t="s">
        <v>79</v>
      </c>
      <c r="G10" s="127" t="s">
        <v>11</v>
      </c>
      <c r="H10" s="127" t="s">
        <v>12</v>
      </c>
    </row>
    <row r="11" spans="1:14" ht="15.75" x14ac:dyDescent="0.25">
      <c r="B11" s="33">
        <v>2010</v>
      </c>
      <c r="C11" s="34">
        <v>4980.17</v>
      </c>
      <c r="D11" s="34">
        <v>3044.0520000000001</v>
      </c>
      <c r="E11" s="34">
        <v>12069.190999999999</v>
      </c>
      <c r="F11" s="34">
        <v>6467.6840000000002</v>
      </c>
      <c r="G11" s="34">
        <v>1793.4119999999998</v>
      </c>
      <c r="H11" s="34">
        <v>5599.38</v>
      </c>
      <c r="I11" s="96"/>
      <c r="J11" s="96"/>
    </row>
    <row r="12" spans="1:14" ht="15.75" x14ac:dyDescent="0.25">
      <c r="B12" s="16">
        <v>2011</v>
      </c>
      <c r="C12" s="17">
        <v>4717.5050700000002</v>
      </c>
      <c r="D12" s="17">
        <v>3516.9981200000002</v>
      </c>
      <c r="E12" s="17">
        <v>11780.809000000001</v>
      </c>
      <c r="F12" s="17">
        <v>8197.6797220000008</v>
      </c>
      <c r="G12" s="17">
        <v>5975.0163800000009</v>
      </c>
      <c r="H12" s="17">
        <v>3408.9749999999999</v>
      </c>
      <c r="I12" s="96"/>
      <c r="J12" s="96"/>
    </row>
    <row r="13" spans="1:14" ht="15.75" x14ac:dyDescent="0.25">
      <c r="B13" s="16">
        <v>2012</v>
      </c>
      <c r="C13" s="17">
        <v>5188.380830000001</v>
      </c>
      <c r="D13" s="17">
        <v>3822.5865879999997</v>
      </c>
      <c r="E13" s="17">
        <v>10830.136519999998</v>
      </c>
      <c r="F13" s="17">
        <v>9044.1909499999983</v>
      </c>
      <c r="G13" s="17">
        <v>6183.4944999999998</v>
      </c>
      <c r="H13" s="17">
        <v>5910.7722099999992</v>
      </c>
      <c r="I13" s="96"/>
      <c r="J13" s="96"/>
      <c r="K13" s="100"/>
    </row>
    <row r="14" spans="1:14" ht="15.75" x14ac:dyDescent="0.25">
      <c r="B14" s="16">
        <v>2013</v>
      </c>
      <c r="C14" s="17">
        <v>6073.0040000000008</v>
      </c>
      <c r="D14" s="17">
        <v>3183.9316199999998</v>
      </c>
      <c r="E14" s="17">
        <v>11189.062079999998</v>
      </c>
      <c r="F14" s="17">
        <v>13829.014949999997</v>
      </c>
      <c r="G14" s="17">
        <v>6854.2172900000005</v>
      </c>
      <c r="H14" s="17">
        <v>6759.2634000000007</v>
      </c>
      <c r="I14" s="96"/>
      <c r="J14" s="96"/>
    </row>
    <row r="15" spans="1:14" ht="15.75" x14ac:dyDescent="0.25">
      <c r="B15" s="16">
        <v>2014</v>
      </c>
      <c r="C15" s="17">
        <v>5542.2882195999973</v>
      </c>
      <c r="D15" s="17">
        <v>2911.3777459999988</v>
      </c>
      <c r="E15" s="17">
        <v>11771.306752</v>
      </c>
      <c r="F15" s="17">
        <v>7335.9389159999992</v>
      </c>
      <c r="G15" s="17">
        <v>1984.1363500000002</v>
      </c>
      <c r="H15" s="17">
        <v>6531.862000000001</v>
      </c>
      <c r="I15" s="96"/>
      <c r="J15" s="96"/>
    </row>
    <row r="16" spans="1:14" ht="15.75" x14ac:dyDescent="0.25">
      <c r="B16" s="16">
        <v>2015</v>
      </c>
      <c r="C16" s="54">
        <v>6086.0789750000004</v>
      </c>
      <c r="D16" s="54">
        <v>3201.35196</v>
      </c>
      <c r="E16" s="54">
        <v>14675.631009999999</v>
      </c>
      <c r="F16" s="54">
        <v>8111.4191700000019</v>
      </c>
      <c r="G16" s="54">
        <v>5852.3959999999988</v>
      </c>
      <c r="H16" s="54">
        <v>7576.9295499999998</v>
      </c>
      <c r="I16" s="96"/>
      <c r="J16" s="96"/>
    </row>
    <row r="17" spans="2:14" ht="15.75" x14ac:dyDescent="0.25">
      <c r="B17" s="16">
        <v>2016</v>
      </c>
      <c r="C17" s="17">
        <v>6658.2974553399981</v>
      </c>
      <c r="D17" s="17">
        <v>3445.6087521722225</v>
      </c>
      <c r="E17" s="17">
        <v>12479.770001000003</v>
      </c>
      <c r="F17" s="17">
        <v>13122.621523055062</v>
      </c>
      <c r="G17" s="17">
        <v>2269.4548500000001</v>
      </c>
      <c r="H17" s="17">
        <v>8973.079545999999</v>
      </c>
      <c r="I17" s="96"/>
      <c r="J17" s="96"/>
    </row>
    <row r="18" spans="2:14" ht="15.75" x14ac:dyDescent="0.25">
      <c r="B18" s="16">
        <v>2017</v>
      </c>
      <c r="C18" s="17">
        <v>5870.2466960000011</v>
      </c>
      <c r="D18" s="17">
        <v>3212.9138880000005</v>
      </c>
      <c r="E18" s="17">
        <v>12027.941299999999</v>
      </c>
      <c r="F18" s="17">
        <v>19153.949080000002</v>
      </c>
      <c r="G18" s="17">
        <v>2737.8722000000021</v>
      </c>
      <c r="H18" s="17">
        <v>7463.5262769999999</v>
      </c>
      <c r="I18" s="96"/>
      <c r="J18" s="96"/>
    </row>
    <row r="19" spans="2:14" ht="15.75" x14ac:dyDescent="0.25">
      <c r="B19" s="16">
        <v>2018</v>
      </c>
      <c r="C19" s="17">
        <v>5614.9554500000004</v>
      </c>
      <c r="D19" s="17">
        <v>2805.2194700000005</v>
      </c>
      <c r="E19" s="17">
        <v>10267.456999999999</v>
      </c>
      <c r="F19" s="17">
        <v>19068.702279999998</v>
      </c>
      <c r="G19" s="17">
        <v>3547.5455000000002</v>
      </c>
      <c r="H19" s="17">
        <v>8142.5205720000004</v>
      </c>
      <c r="I19" s="96"/>
      <c r="J19" s="96"/>
    </row>
    <row r="20" spans="2:14" ht="15.75" x14ac:dyDescent="0.25">
      <c r="B20" s="16">
        <v>2019</v>
      </c>
      <c r="C20" s="98">
        <v>6423.4294099999988</v>
      </c>
      <c r="D20" s="98">
        <v>2913.7496699999992</v>
      </c>
      <c r="E20" s="98">
        <v>9982.7403999999988</v>
      </c>
      <c r="F20" s="98">
        <v>17686.406920000001</v>
      </c>
      <c r="G20" s="98">
        <v>5845.978540000001</v>
      </c>
      <c r="H20" s="98">
        <v>10746.376257164358</v>
      </c>
      <c r="I20" s="96"/>
      <c r="J20" s="96"/>
    </row>
    <row r="21" spans="2:14" s="78" customFormat="1" ht="15.75" x14ac:dyDescent="0.25">
      <c r="B21" s="16">
        <v>2020</v>
      </c>
      <c r="C21" s="99">
        <v>6454.6565070999995</v>
      </c>
      <c r="D21" s="99">
        <v>3042.520978</v>
      </c>
      <c r="E21" s="99">
        <v>10434.488719000001</v>
      </c>
      <c r="F21" s="99">
        <v>12867.117826000011</v>
      </c>
      <c r="G21" s="99">
        <v>3521.6631859999993</v>
      </c>
      <c r="H21" s="99">
        <v>11864.046907</v>
      </c>
      <c r="I21" s="96"/>
      <c r="J21" s="96"/>
    </row>
    <row r="22" spans="2:14" s="78" customFormat="1" ht="15.75" x14ac:dyDescent="0.25">
      <c r="B22" s="16">
        <v>2021</v>
      </c>
      <c r="C22" s="99">
        <v>8029.18145</v>
      </c>
      <c r="D22" s="99">
        <v>2588.897778</v>
      </c>
      <c r="E22" s="99">
        <v>10255.09375</v>
      </c>
      <c r="F22" s="99">
        <v>20621.162128000004</v>
      </c>
      <c r="G22" s="99">
        <v>6145.4295075555547</v>
      </c>
      <c r="H22" s="99">
        <v>15210.302827539999</v>
      </c>
      <c r="I22" s="96"/>
      <c r="J22" s="96"/>
    </row>
    <row r="23" spans="2:14" s="78" customFormat="1" ht="15.75" x14ac:dyDescent="0.25">
      <c r="B23" s="16">
        <v>2022</v>
      </c>
      <c r="C23" s="99">
        <v>8511.9093200000007</v>
      </c>
      <c r="D23" s="99">
        <v>2727.8292859999997</v>
      </c>
      <c r="E23" s="99">
        <v>9635.86</v>
      </c>
      <c r="F23" s="99">
        <v>29350.066971999986</v>
      </c>
      <c r="G23" s="99">
        <v>7835.4547449999991</v>
      </c>
      <c r="H23" s="99">
        <v>14805.7710145</v>
      </c>
      <c r="I23" s="96"/>
      <c r="J23" s="96"/>
    </row>
    <row r="24" spans="2:14" s="78" customFormat="1" ht="15.75" x14ac:dyDescent="0.25">
      <c r="B24" s="16">
        <v>2023</v>
      </c>
      <c r="C24" s="99">
        <v>7156.9460987000002</v>
      </c>
      <c r="D24" s="99">
        <v>2137.3752810000001</v>
      </c>
      <c r="E24" s="99">
        <v>9692.603186999997</v>
      </c>
      <c r="F24" s="99">
        <v>27991.165999999997</v>
      </c>
      <c r="G24" s="99">
        <v>11052.582781000001</v>
      </c>
      <c r="H24" s="99">
        <v>14849.329584375293</v>
      </c>
      <c r="I24" s="96"/>
      <c r="J24" s="96"/>
    </row>
    <row r="25" spans="2:14" s="78" customFormat="1" ht="15.75" x14ac:dyDescent="0.25">
      <c r="B25" s="21">
        <v>2024</v>
      </c>
      <c r="C25" s="22">
        <v>7060.75</v>
      </c>
      <c r="D25" s="22">
        <v>1702.6890500000002</v>
      </c>
      <c r="E25" s="22">
        <v>9796.1481700000004</v>
      </c>
      <c r="F25" s="22">
        <v>26123.463050000002</v>
      </c>
      <c r="G25" s="22">
        <v>16116.597894000002</v>
      </c>
      <c r="H25" s="22">
        <v>13860.522018999998</v>
      </c>
      <c r="I25" s="96"/>
      <c r="J25" s="96"/>
    </row>
    <row r="27" spans="2:14" s="1" customFormat="1" ht="20.100000000000001" customHeight="1" x14ac:dyDescent="0.25">
      <c r="B27" s="6" t="s">
        <v>219</v>
      </c>
      <c r="N27" s="4"/>
    </row>
    <row r="28" spans="2:14" s="1" customFormat="1" ht="3.75" customHeight="1" x14ac:dyDescent="0.25">
      <c r="B28" s="7"/>
      <c r="C28" s="8"/>
      <c r="D28" s="9"/>
      <c r="E28" s="8"/>
      <c r="F28" s="9"/>
      <c r="G28" s="9"/>
      <c r="H28" s="9"/>
      <c r="I28" s="9"/>
      <c r="J28" s="9"/>
      <c r="K28" s="9"/>
      <c r="L28" s="9"/>
      <c r="M28" s="9"/>
      <c r="N28" s="9"/>
    </row>
    <row r="29" spans="2:14" s="11" customFormat="1" ht="18" customHeight="1" x14ac:dyDescent="0.25">
      <c r="B29" s="186"/>
      <c r="C29" s="186"/>
      <c r="D29" s="186"/>
      <c r="E29" s="186"/>
      <c r="F29" s="186"/>
      <c r="G29" s="186"/>
    </row>
    <row r="30" spans="2:14" ht="28.5" customHeight="1" x14ac:dyDescent="0.25">
      <c r="B30" s="127" t="s">
        <v>4</v>
      </c>
      <c r="C30" s="127" t="s">
        <v>9</v>
      </c>
      <c r="D30" s="127" t="s">
        <v>77</v>
      </c>
      <c r="E30" s="127" t="s">
        <v>8</v>
      </c>
      <c r="F30" s="127" t="s">
        <v>79</v>
      </c>
      <c r="G30" s="127" t="s">
        <v>11</v>
      </c>
      <c r="H30" s="127" t="s">
        <v>12</v>
      </c>
    </row>
    <row r="31" spans="2:14" ht="15.75" x14ac:dyDescent="0.25">
      <c r="B31" s="33">
        <v>2010</v>
      </c>
      <c r="C31" s="35">
        <v>72400823.379999995</v>
      </c>
      <c r="D31" s="35">
        <v>25609194.699999999</v>
      </c>
      <c r="E31" s="35">
        <v>75884798.00999999</v>
      </c>
      <c r="F31" s="35">
        <v>26186805.639999997</v>
      </c>
      <c r="G31" s="35">
        <v>4208831.4000000004</v>
      </c>
      <c r="H31" s="35">
        <v>8664448.0399999991</v>
      </c>
    </row>
    <row r="32" spans="2:14" ht="15.75" x14ac:dyDescent="0.25">
      <c r="B32" s="16">
        <v>2011</v>
      </c>
      <c r="C32" s="18">
        <v>71508959.539999992</v>
      </c>
      <c r="D32" s="18">
        <v>26155804.537</v>
      </c>
      <c r="E32" s="18">
        <v>73471909.710000008</v>
      </c>
      <c r="F32" s="18">
        <v>51265475.010000005</v>
      </c>
      <c r="G32" s="18">
        <v>4383798</v>
      </c>
      <c r="H32" s="18">
        <v>24710318.809999995</v>
      </c>
    </row>
    <row r="33" spans="2:14" ht="15.75" x14ac:dyDescent="0.25">
      <c r="B33" s="16">
        <v>2012</v>
      </c>
      <c r="C33" s="18">
        <v>70534851.209999993</v>
      </c>
      <c r="D33" s="18">
        <v>29122389.250000004</v>
      </c>
      <c r="E33" s="18">
        <v>79257069.570000008</v>
      </c>
      <c r="F33" s="18">
        <v>39800179.87785212</v>
      </c>
      <c r="G33" s="18">
        <v>24960983.812252916</v>
      </c>
      <c r="H33" s="18">
        <v>13066519.120000003</v>
      </c>
    </row>
    <row r="34" spans="2:14" ht="15.75" x14ac:dyDescent="0.25">
      <c r="B34" s="16">
        <v>2013</v>
      </c>
      <c r="C34" s="18">
        <v>82631142.900000006</v>
      </c>
      <c r="D34" s="18">
        <v>25498352.099999998</v>
      </c>
      <c r="E34" s="18">
        <v>83919888.640000001</v>
      </c>
      <c r="F34" s="18">
        <v>57326885.789999999</v>
      </c>
      <c r="G34" s="18">
        <v>39128896.149999991</v>
      </c>
      <c r="H34" s="18">
        <v>15414176.240000002</v>
      </c>
    </row>
    <row r="35" spans="2:14" ht="15.75" x14ac:dyDescent="0.25">
      <c r="B35" s="16">
        <v>2014</v>
      </c>
      <c r="C35" s="18">
        <v>84369487.149638012</v>
      </c>
      <c r="D35" s="18">
        <v>22207454.539999999</v>
      </c>
      <c r="E35" s="18">
        <v>79219499.109999999</v>
      </c>
      <c r="F35" s="18">
        <v>43719281.048026398</v>
      </c>
      <c r="G35" s="18">
        <v>7705411.5999999996</v>
      </c>
      <c r="H35" s="18">
        <v>12965754.27</v>
      </c>
    </row>
    <row r="36" spans="2:14" ht="15.75" x14ac:dyDescent="0.25">
      <c r="B36" s="16">
        <v>2015</v>
      </c>
      <c r="C36" s="55">
        <v>79930679.720009863</v>
      </c>
      <c r="D36" s="55">
        <v>26545654.120000001</v>
      </c>
      <c r="E36" s="55">
        <v>94201500.410000026</v>
      </c>
      <c r="F36" s="55">
        <v>50975958.603</v>
      </c>
      <c r="G36" s="55">
        <v>11825691.010000004</v>
      </c>
      <c r="H36" s="55">
        <v>14525717.48</v>
      </c>
    </row>
    <row r="37" spans="2:14" ht="15.75" x14ac:dyDescent="0.25">
      <c r="B37" s="16">
        <v>2016</v>
      </c>
      <c r="C37" s="18">
        <v>103452341.77862361</v>
      </c>
      <c r="D37" s="18">
        <v>33201822.899999995</v>
      </c>
      <c r="E37" s="18">
        <v>84322745.509999976</v>
      </c>
      <c r="F37" s="18">
        <v>98111184.418181822</v>
      </c>
      <c r="G37" s="18">
        <v>11064809.049999999</v>
      </c>
      <c r="H37" s="18">
        <v>15332489.469999999</v>
      </c>
    </row>
    <row r="38" spans="2:14" ht="15.75" x14ac:dyDescent="0.25">
      <c r="B38" s="16">
        <v>2017</v>
      </c>
      <c r="C38" s="18">
        <v>107443193.15880384</v>
      </c>
      <c r="D38" s="18">
        <v>28662757.379999999</v>
      </c>
      <c r="E38" s="18">
        <v>85204729.166328922</v>
      </c>
      <c r="F38" s="18">
        <v>141427279.34999996</v>
      </c>
      <c r="G38" s="18">
        <v>15816090.559999997</v>
      </c>
      <c r="H38" s="18">
        <v>15364674.859000001</v>
      </c>
    </row>
    <row r="39" spans="2:14" ht="15.75" x14ac:dyDescent="0.25">
      <c r="B39" s="16">
        <v>2018</v>
      </c>
      <c r="C39" s="18">
        <v>101872345.668</v>
      </c>
      <c r="D39" s="18">
        <v>28508820.234000001</v>
      </c>
      <c r="E39" s="18">
        <v>90479616.726999998</v>
      </c>
      <c r="F39" s="18">
        <v>169511273.49027428</v>
      </c>
      <c r="G39" s="18">
        <v>20957083.359999999</v>
      </c>
      <c r="H39" s="18">
        <v>16987178.5</v>
      </c>
    </row>
    <row r="40" spans="2:14" ht="15.75" x14ac:dyDescent="0.25">
      <c r="B40" s="16">
        <v>2019</v>
      </c>
      <c r="C40" s="56">
        <v>115062215.00600003</v>
      </c>
      <c r="D40" s="56">
        <v>31372725.729999997</v>
      </c>
      <c r="E40" s="56">
        <v>92112773.450999975</v>
      </c>
      <c r="F40" s="56">
        <v>157251814.31999999</v>
      </c>
      <c r="G40" s="56">
        <v>33578995.470000006</v>
      </c>
      <c r="H40" s="56">
        <v>26114378.819999997</v>
      </c>
    </row>
    <row r="41" spans="2:14" s="78" customFormat="1" ht="15.75" x14ac:dyDescent="0.25">
      <c r="B41" s="16">
        <v>2020</v>
      </c>
      <c r="C41" s="80">
        <v>117402466.79000001</v>
      </c>
      <c r="D41" s="80">
        <v>32181036.269999992</v>
      </c>
      <c r="E41" s="80">
        <v>99151502.880000025</v>
      </c>
      <c r="F41" s="80">
        <v>103829026.10150002</v>
      </c>
      <c r="G41" s="80">
        <v>19712717.399999995</v>
      </c>
      <c r="H41" s="80">
        <v>28550784.300999939</v>
      </c>
    </row>
    <row r="42" spans="2:14" s="78" customFormat="1" ht="15.75" x14ac:dyDescent="0.25">
      <c r="B42" s="16">
        <v>2021</v>
      </c>
      <c r="C42" s="80">
        <v>131705785.325</v>
      </c>
      <c r="D42" s="80">
        <v>27945610.789999999</v>
      </c>
      <c r="E42" s="80">
        <v>91537914.62999998</v>
      </c>
      <c r="F42" s="80">
        <v>194179653.06408003</v>
      </c>
      <c r="G42" s="80">
        <v>40282746.5396</v>
      </c>
      <c r="H42" s="80">
        <v>39515322.900000006</v>
      </c>
    </row>
    <row r="43" spans="2:14" s="78" customFormat="1" ht="15.75" x14ac:dyDescent="0.25">
      <c r="B43" s="16">
        <v>2022</v>
      </c>
      <c r="C43" s="80">
        <v>162011283.14999998</v>
      </c>
      <c r="D43" s="80">
        <v>30752041.160000004</v>
      </c>
      <c r="E43" s="80">
        <v>99506030.565999985</v>
      </c>
      <c r="F43" s="80">
        <v>284076382.1665417</v>
      </c>
      <c r="G43" s="80">
        <v>62576001.830843993</v>
      </c>
      <c r="H43" s="80">
        <v>48837055.431280002</v>
      </c>
    </row>
    <row r="44" spans="2:14" s="78" customFormat="1" ht="15.75" x14ac:dyDescent="0.25">
      <c r="B44" s="16">
        <v>2023</v>
      </c>
      <c r="C44" s="80">
        <v>184257674.01300004</v>
      </c>
      <c r="D44" s="80">
        <v>30829375.927278005</v>
      </c>
      <c r="E44" s="80">
        <v>108099047.52</v>
      </c>
      <c r="F44" s="80">
        <v>275839947.90344</v>
      </c>
      <c r="G44" s="80">
        <v>92167199.959999979</v>
      </c>
      <c r="H44" s="80">
        <v>56149679.536244005</v>
      </c>
    </row>
    <row r="45" spans="2:14" s="78" customFormat="1" ht="15.75" x14ac:dyDescent="0.25">
      <c r="B45" s="21">
        <v>2024</v>
      </c>
      <c r="C45" s="23">
        <v>193030223.59999999</v>
      </c>
      <c r="D45" s="23">
        <v>25681624.120000005</v>
      </c>
      <c r="E45" s="23">
        <v>114694288.87000002</v>
      </c>
      <c r="F45" s="23">
        <v>242106891.49999997</v>
      </c>
      <c r="G45" s="23">
        <v>187375099.01680002</v>
      </c>
      <c r="H45" s="23">
        <v>60071869.331598967</v>
      </c>
    </row>
    <row r="46" spans="2:14" ht="20.45" customHeight="1" x14ac:dyDescent="0.25">
      <c r="C46" s="166"/>
      <c r="D46" s="166"/>
      <c r="E46" s="166"/>
      <c r="F46" s="166"/>
      <c r="G46" s="166"/>
      <c r="H46" s="166"/>
    </row>
    <row r="47" spans="2:14" s="1" customFormat="1" ht="20.100000000000001" customHeight="1" x14ac:dyDescent="0.25">
      <c r="B47" s="6" t="s">
        <v>220</v>
      </c>
      <c r="N47" s="4"/>
    </row>
    <row r="48" spans="2:14" s="1" customFormat="1" ht="3.75" customHeight="1" x14ac:dyDescent="0.25">
      <c r="B48" s="7"/>
      <c r="C48" s="8"/>
      <c r="D48" s="9"/>
      <c r="E48" s="8"/>
      <c r="F48" s="9"/>
      <c r="G48" s="9"/>
      <c r="H48" s="9"/>
      <c r="I48" s="9"/>
      <c r="J48" s="9"/>
      <c r="K48" s="9"/>
      <c r="L48" s="9"/>
      <c r="M48" s="9"/>
      <c r="N48" s="9"/>
    </row>
    <row r="49" spans="2:8" s="11" customFormat="1" ht="18" customHeight="1" x14ac:dyDescent="0.25">
      <c r="B49" s="186"/>
      <c r="C49" s="186"/>
      <c r="D49" s="186"/>
      <c r="E49" s="186"/>
      <c r="F49" s="186"/>
      <c r="G49" s="186"/>
    </row>
    <row r="50" spans="2:8" ht="22.5" customHeight="1" x14ac:dyDescent="0.25">
      <c r="B50" s="127" t="s">
        <v>4</v>
      </c>
      <c r="C50" s="127" t="s">
        <v>9</v>
      </c>
      <c r="D50" s="127" t="s">
        <v>77</v>
      </c>
      <c r="E50" s="127" t="s">
        <v>8</v>
      </c>
      <c r="F50" s="127" t="s">
        <v>79</v>
      </c>
      <c r="G50" s="127" t="s">
        <v>11</v>
      </c>
      <c r="H50" s="127" t="s">
        <v>12</v>
      </c>
    </row>
    <row r="51" spans="2:8" ht="15.75" x14ac:dyDescent="0.25">
      <c r="B51" s="33">
        <v>2010</v>
      </c>
      <c r="C51" s="35">
        <f t="shared" ref="C51:H65" si="0">+C31/(C11*1000)</f>
        <v>14.537821676770069</v>
      </c>
      <c r="D51" s="35">
        <f t="shared" si="0"/>
        <v>8.4128637421436956</v>
      </c>
      <c r="E51" s="35">
        <f t="shared" si="0"/>
        <v>6.2874800813078524</v>
      </c>
      <c r="F51" s="35">
        <f t="shared" si="0"/>
        <v>4.0488690603931792</v>
      </c>
      <c r="G51" s="35">
        <f t="shared" si="0"/>
        <v>2.3468290610300371</v>
      </c>
      <c r="H51" s="35">
        <f t="shared" si="0"/>
        <v>1.5473941829273954</v>
      </c>
    </row>
    <row r="52" spans="2:8" ht="15.75" x14ac:dyDescent="0.25">
      <c r="B52" s="16">
        <v>2011</v>
      </c>
      <c r="C52" s="18">
        <f t="shared" si="0"/>
        <v>15.158215726093536</v>
      </c>
      <c r="D52" s="18">
        <f t="shared" si="0"/>
        <v>7.4369685864375725</v>
      </c>
      <c r="E52" s="18">
        <f t="shared" si="0"/>
        <v>6.2365759185128962</v>
      </c>
      <c r="F52" s="18">
        <f t="shared" si="0"/>
        <v>6.2536567356272226</v>
      </c>
      <c r="G52" s="18">
        <f t="shared" si="0"/>
        <v>0.73368803049206022</v>
      </c>
      <c r="H52" s="18">
        <f t="shared" si="0"/>
        <v>7.2486066368923199</v>
      </c>
    </row>
    <row r="53" spans="2:8" ht="15.75" x14ac:dyDescent="0.25">
      <c r="B53" s="16">
        <v>2012</v>
      </c>
      <c r="C53" s="18">
        <f t="shared" si="0"/>
        <v>13.594771378800267</v>
      </c>
      <c r="D53" s="18">
        <f t="shared" si="0"/>
        <v>7.6185034869902095</v>
      </c>
      <c r="E53" s="18">
        <f t="shared" si="0"/>
        <v>7.3181967211249912</v>
      </c>
      <c r="F53" s="18">
        <f t="shared" si="0"/>
        <v>4.4006346281147595</v>
      </c>
      <c r="G53" s="18">
        <f t="shared" si="0"/>
        <v>4.0367115734077093</v>
      </c>
      <c r="H53" s="18">
        <f t="shared" si="0"/>
        <v>2.2106280965951832</v>
      </c>
    </row>
    <row r="54" spans="2:8" ht="15.75" x14ac:dyDescent="0.25">
      <c r="B54" s="16">
        <v>2013</v>
      </c>
      <c r="C54" s="18">
        <f t="shared" si="0"/>
        <v>13.606304705216726</v>
      </c>
      <c r="D54" s="18">
        <f t="shared" si="0"/>
        <v>8.0084484038008323</v>
      </c>
      <c r="E54" s="18">
        <f t="shared" si="0"/>
        <v>7.5001718678461398</v>
      </c>
      <c r="F54" s="18">
        <f t="shared" si="0"/>
        <v>4.1454063067593987</v>
      </c>
      <c r="G54" s="18">
        <f t="shared" si="0"/>
        <v>5.7087329587708453</v>
      </c>
      <c r="H54" s="18">
        <f t="shared" si="0"/>
        <v>2.2804520741120995</v>
      </c>
    </row>
    <row r="55" spans="2:8" ht="15.75" x14ac:dyDescent="0.25">
      <c r="B55" s="16">
        <v>2014</v>
      </c>
      <c r="C55" s="18">
        <f t="shared" si="0"/>
        <v>15.222861714638</v>
      </c>
      <c r="D55" s="18">
        <f t="shared" si="0"/>
        <v>7.6278162703246846</v>
      </c>
      <c r="E55" s="18">
        <f t="shared" si="0"/>
        <v>6.7298814633762083</v>
      </c>
      <c r="F55" s="18">
        <f t="shared" si="0"/>
        <v>5.9596026559971431</v>
      </c>
      <c r="G55" s="18">
        <f t="shared" si="0"/>
        <v>3.8835091146835743</v>
      </c>
      <c r="H55" s="18">
        <f t="shared" si="0"/>
        <v>1.9850012553847582</v>
      </c>
    </row>
    <row r="56" spans="2:8" ht="15.75" x14ac:dyDescent="0.25">
      <c r="B56" s="16">
        <v>2015</v>
      </c>
      <c r="C56" s="55">
        <f t="shared" si="0"/>
        <v>13.133362226869535</v>
      </c>
      <c r="D56" s="55">
        <f t="shared" si="0"/>
        <v>8.2920136403871076</v>
      </c>
      <c r="E56" s="55">
        <f t="shared" si="0"/>
        <v>6.4189063043225172</v>
      </c>
      <c r="F56" s="55">
        <f t="shared" si="0"/>
        <v>6.284468541773065</v>
      </c>
      <c r="G56" s="55">
        <f t="shared" si="0"/>
        <v>2.0206580364691669</v>
      </c>
      <c r="H56" s="55">
        <f t="shared" si="0"/>
        <v>1.9170981311288555</v>
      </c>
    </row>
    <row r="57" spans="2:8" ht="15.75" x14ac:dyDescent="0.25">
      <c r="B57" s="16">
        <v>2016</v>
      </c>
      <c r="C57" s="18">
        <f t="shared" si="0"/>
        <v>15.537356579894784</v>
      </c>
      <c r="D57" s="18">
        <f t="shared" si="0"/>
        <v>9.6359817054297014</v>
      </c>
      <c r="E57" s="18">
        <f t="shared" si="0"/>
        <v>6.7567547721827568</v>
      </c>
      <c r="F57" s="18">
        <f t="shared" si="0"/>
        <v>7.4764927301919686</v>
      </c>
      <c r="G57" s="18">
        <f t="shared" si="0"/>
        <v>4.8755361006631164</v>
      </c>
      <c r="H57" s="18">
        <f t="shared" si="0"/>
        <v>1.7087210016805083</v>
      </c>
    </row>
    <row r="58" spans="2:8" ht="15.75" x14ac:dyDescent="0.25">
      <c r="B58" s="16">
        <v>2017</v>
      </c>
      <c r="C58" s="18">
        <f t="shared" si="0"/>
        <v>18.303011563724546</v>
      </c>
      <c r="D58" s="18">
        <f t="shared" si="0"/>
        <v>8.9211097399943746</v>
      </c>
      <c r="E58" s="18">
        <f t="shared" si="0"/>
        <v>7.0838996500863312</v>
      </c>
      <c r="F58" s="18">
        <f t="shared" si="0"/>
        <v>7.3837138628333427</v>
      </c>
      <c r="G58" s="18">
        <f t="shared" si="0"/>
        <v>5.7767818965399425</v>
      </c>
      <c r="H58" s="18">
        <f t="shared" si="0"/>
        <v>2.0586347912177385</v>
      </c>
    </row>
    <row r="59" spans="2:8" ht="15.75" x14ac:dyDescent="0.25">
      <c r="B59" s="16">
        <v>2018</v>
      </c>
      <c r="C59" s="18">
        <f t="shared" si="0"/>
        <v>18.143037211096662</v>
      </c>
      <c r="D59" s="18">
        <f t="shared" si="0"/>
        <v>10.162777115617265</v>
      </c>
      <c r="E59" s="18">
        <f t="shared" si="0"/>
        <v>8.8122713079782091</v>
      </c>
      <c r="F59" s="18">
        <f t="shared" si="0"/>
        <v>8.8895023374539939</v>
      </c>
      <c r="G59" s="18">
        <f t="shared" si="0"/>
        <v>5.9074882506792372</v>
      </c>
      <c r="H59" s="18">
        <f t="shared" si="0"/>
        <v>2.0862309588034038</v>
      </c>
    </row>
    <row r="60" spans="2:8" ht="15.75" x14ac:dyDescent="0.25">
      <c r="B60" s="16">
        <v>2019</v>
      </c>
      <c r="C60" s="56">
        <f t="shared" si="0"/>
        <v>17.912894757879815</v>
      </c>
      <c r="D60" s="56">
        <f t="shared" si="0"/>
        <v>10.767131457109699</v>
      </c>
      <c r="E60" s="56">
        <f t="shared" si="0"/>
        <v>9.2272031286118583</v>
      </c>
      <c r="F60" s="56">
        <f t="shared" si="0"/>
        <v>8.8911114072682427</v>
      </c>
      <c r="G60" s="56">
        <f t="shared" si="0"/>
        <v>5.7439477822646952</v>
      </c>
      <c r="H60" s="56">
        <f t="shared" si="0"/>
        <v>2.4300636972942526</v>
      </c>
    </row>
    <row r="61" spans="2:8" s="78" customFormat="1" ht="15.75" x14ac:dyDescent="0.25">
      <c r="B61" s="16">
        <v>2020</v>
      </c>
      <c r="C61" s="80">
        <f t="shared" si="0"/>
        <v>18.188801628848804</v>
      </c>
      <c r="D61" s="80">
        <f t="shared" si="0"/>
        <v>10.577095935474595</v>
      </c>
      <c r="E61" s="80">
        <f t="shared" si="0"/>
        <v>9.5022866524793468</v>
      </c>
      <c r="F61" s="80">
        <f t="shared" si="0"/>
        <v>8.0693304829848795</v>
      </c>
      <c r="G61" s="80">
        <f t="shared" si="0"/>
        <v>5.5975589824619867</v>
      </c>
      <c r="H61" s="80">
        <f t="shared" si="0"/>
        <v>2.4064962423702543</v>
      </c>
    </row>
    <row r="62" spans="2:8" s="78" customFormat="1" ht="15.75" x14ac:dyDescent="0.25">
      <c r="B62" s="16">
        <v>2021</v>
      </c>
      <c r="C62" s="80">
        <f t="shared" si="0"/>
        <v>16.403388831746977</v>
      </c>
      <c r="D62" s="80">
        <f t="shared" si="0"/>
        <v>10.794404872790617</v>
      </c>
      <c r="E62" s="80">
        <f t="shared" si="0"/>
        <v>8.9260924240697435</v>
      </c>
      <c r="F62" s="80">
        <f t="shared" si="0"/>
        <v>9.4165232715190843</v>
      </c>
      <c r="G62" s="80">
        <f t="shared" si="0"/>
        <v>6.5549114980611209</v>
      </c>
      <c r="H62" s="80">
        <f t="shared" si="0"/>
        <v>2.5979313724413808</v>
      </c>
    </row>
    <row r="63" spans="2:8" s="78" customFormat="1" ht="15.75" x14ac:dyDescent="0.25">
      <c r="B63" s="16">
        <v>2022</v>
      </c>
      <c r="C63" s="80">
        <f t="shared" si="0"/>
        <v>19.033483212671253</v>
      </c>
      <c r="D63" s="80">
        <f t="shared" si="0"/>
        <v>11.273447835547582</v>
      </c>
      <c r="E63" s="80">
        <f t="shared" si="0"/>
        <v>10.326637224492675</v>
      </c>
      <c r="F63" s="80">
        <f t="shared" si="0"/>
        <v>9.6789006456970288</v>
      </c>
      <c r="G63" s="80">
        <f t="shared" si="0"/>
        <v>7.986262937805277</v>
      </c>
      <c r="H63" s="80">
        <f t="shared" si="0"/>
        <v>3.2985148415068379</v>
      </c>
    </row>
    <row r="64" spans="2:8" s="78" customFormat="1" ht="15.75" x14ac:dyDescent="0.25">
      <c r="B64" s="16">
        <v>2023</v>
      </c>
      <c r="C64" s="80">
        <f t="shared" si="0"/>
        <v>25.745292960424688</v>
      </c>
      <c r="D64" s="80">
        <f t="shared" si="0"/>
        <v>14.423941458167358</v>
      </c>
      <c r="E64" s="80">
        <f t="shared" si="0"/>
        <v>11.152736311849184</v>
      </c>
      <c r="F64" s="80">
        <f t="shared" si="0"/>
        <v>9.8545358168873722</v>
      </c>
      <c r="G64" s="80">
        <f t="shared" si="0"/>
        <v>8.3389739562449119</v>
      </c>
      <c r="H64" s="80">
        <f t="shared" si="0"/>
        <v>3.7812939107584769</v>
      </c>
    </row>
    <row r="65" spans="2:18" s="78" customFormat="1" ht="15.75" x14ac:dyDescent="0.25">
      <c r="B65" s="21">
        <v>2024</v>
      </c>
      <c r="C65" s="23">
        <f t="shared" si="0"/>
        <v>27.338487214531032</v>
      </c>
      <c r="D65" s="23">
        <f t="shared" si="0"/>
        <v>15.082979549319354</v>
      </c>
      <c r="E65" s="23">
        <f t="shared" si="0"/>
        <v>11.708100661568498</v>
      </c>
      <c r="F65" s="23">
        <f t="shared" si="0"/>
        <v>9.2677946655315271</v>
      </c>
      <c r="G65" s="23">
        <f t="shared" si="0"/>
        <v>11.626219146818652</v>
      </c>
      <c r="H65" s="23">
        <f t="shared" si="0"/>
        <v>4.3340264709548801</v>
      </c>
    </row>
    <row r="67" spans="2:18" s="1" customFormat="1" ht="20.100000000000001" customHeight="1" x14ac:dyDescent="0.25">
      <c r="B67" s="6" t="s">
        <v>222</v>
      </c>
      <c r="N67" s="4"/>
    </row>
    <row r="68" spans="2:18" s="1" customFormat="1" ht="3.75" customHeight="1" x14ac:dyDescent="0.25">
      <c r="B68" s="7"/>
      <c r="C68" s="8"/>
      <c r="D68" s="9"/>
      <c r="E68" s="8"/>
      <c r="F68" s="9"/>
      <c r="G68" s="9"/>
      <c r="H68" s="9"/>
      <c r="I68" s="9"/>
      <c r="J68" s="9"/>
      <c r="K68" s="9"/>
      <c r="L68" s="9"/>
      <c r="M68" s="9"/>
      <c r="N68" s="9"/>
    </row>
    <row r="69" spans="2:18" s="11" customFormat="1" ht="18" customHeight="1" x14ac:dyDescent="0.25">
      <c r="B69" s="186"/>
      <c r="C69" s="186"/>
      <c r="D69" s="186"/>
      <c r="E69" s="186"/>
      <c r="F69" s="186"/>
      <c r="G69" s="186"/>
    </row>
    <row r="70" spans="2:18" s="11" customFormat="1" ht="21.75" customHeight="1" x14ac:dyDescent="0.25">
      <c r="B70" s="127" t="s">
        <v>73</v>
      </c>
      <c r="C70" s="127" t="s">
        <v>74</v>
      </c>
      <c r="D70" s="129">
        <v>2024</v>
      </c>
      <c r="E70" s="129">
        <v>2023</v>
      </c>
      <c r="F70" s="129">
        <v>2022</v>
      </c>
      <c r="G70" s="129">
        <v>2021</v>
      </c>
      <c r="H70" s="129">
        <v>2020</v>
      </c>
      <c r="I70" s="129">
        <v>2019</v>
      </c>
      <c r="J70" s="129">
        <v>2018</v>
      </c>
      <c r="K70" s="129">
        <v>2017</v>
      </c>
      <c r="L70" s="129">
        <v>2016</v>
      </c>
    </row>
    <row r="71" spans="2:18" s="11" customFormat="1" ht="15.75" x14ac:dyDescent="0.25">
      <c r="B71" s="112" t="s">
        <v>76</v>
      </c>
      <c r="C71" s="77" t="s">
        <v>27</v>
      </c>
      <c r="D71" s="102">
        <v>181714273.19999999</v>
      </c>
      <c r="E71" s="102">
        <v>172701799.884</v>
      </c>
      <c r="F71" s="102">
        <v>151340879.84999999</v>
      </c>
      <c r="G71" s="102">
        <v>122891374.72</v>
      </c>
      <c r="H71" s="103">
        <v>109245523.28999999</v>
      </c>
      <c r="I71" s="103">
        <v>106203311.27500001</v>
      </c>
      <c r="J71" s="103">
        <v>92766833.980000004</v>
      </c>
      <c r="K71" s="103">
        <v>99927060.479999989</v>
      </c>
      <c r="L71" s="103">
        <v>91127840.021999314</v>
      </c>
    </row>
    <row r="72" spans="2:18" s="11" customFormat="1" ht="15.75" x14ac:dyDescent="0.25">
      <c r="B72" s="112" t="s">
        <v>10</v>
      </c>
      <c r="C72" s="77" t="s">
        <v>37</v>
      </c>
      <c r="D72" s="104">
        <v>152958685.15000001</v>
      </c>
      <c r="E72" s="104">
        <v>152815036.73624003</v>
      </c>
      <c r="F72" s="104">
        <v>156404459.24801996</v>
      </c>
      <c r="G72" s="104">
        <v>115656266.03</v>
      </c>
      <c r="H72" s="105">
        <v>54562785.490000002</v>
      </c>
      <c r="I72" s="105">
        <v>90269976.909999996</v>
      </c>
      <c r="J72" s="105">
        <v>94278093.900274321</v>
      </c>
      <c r="K72" s="105">
        <v>70835167.429999992</v>
      </c>
      <c r="L72" s="105">
        <v>42255148</v>
      </c>
    </row>
    <row r="73" spans="2:18" s="11" customFormat="1" ht="15.75" x14ac:dyDescent="0.25">
      <c r="B73" s="112" t="s">
        <v>11</v>
      </c>
      <c r="C73" s="77" t="s">
        <v>21</v>
      </c>
      <c r="D73" s="104">
        <v>125800784.16680001</v>
      </c>
      <c r="E73" s="104">
        <v>25822380.469999999</v>
      </c>
      <c r="F73" s="104">
        <v>25238000.010000002</v>
      </c>
      <c r="G73" s="104">
        <v>9735459.6669999976</v>
      </c>
      <c r="H73" s="105">
        <v>915678.59</v>
      </c>
      <c r="I73" s="105">
        <v>1749892.77</v>
      </c>
      <c r="J73" s="105">
        <v>530329.49</v>
      </c>
      <c r="K73" s="105">
        <v>770918.2</v>
      </c>
      <c r="L73" s="105">
        <v>12000</v>
      </c>
      <c r="M73" s="53"/>
      <c r="N73" s="53"/>
      <c r="O73" s="53"/>
      <c r="P73" s="53"/>
      <c r="Q73" s="53"/>
      <c r="R73" s="53"/>
    </row>
    <row r="74" spans="2:18" s="11" customFormat="1" ht="15.75" x14ac:dyDescent="0.25">
      <c r="B74" s="112" t="s">
        <v>8</v>
      </c>
      <c r="C74" s="77" t="s">
        <v>18</v>
      </c>
      <c r="D74" s="104">
        <v>43260418.100000001</v>
      </c>
      <c r="E74" s="104">
        <v>41276920.349999994</v>
      </c>
      <c r="F74" s="104">
        <v>38286913.699999988</v>
      </c>
      <c r="G74" s="104">
        <v>34143190.979999997</v>
      </c>
      <c r="H74" s="105">
        <v>35290769.880000003</v>
      </c>
      <c r="I74" s="105">
        <v>34028466.910000004</v>
      </c>
      <c r="J74" s="105">
        <v>32978757.970000003</v>
      </c>
      <c r="K74" s="105">
        <v>30123840.599999998</v>
      </c>
      <c r="L74" s="105">
        <v>27742405.050000001</v>
      </c>
    </row>
    <row r="75" spans="2:18" s="11" customFormat="1" ht="15.75" x14ac:dyDescent="0.25">
      <c r="B75" s="112" t="s">
        <v>10</v>
      </c>
      <c r="C75" s="77" t="s">
        <v>21</v>
      </c>
      <c r="D75" s="104">
        <v>37037675.689999998</v>
      </c>
      <c r="E75" s="104">
        <v>77090851.497749999</v>
      </c>
      <c r="F75" s="104">
        <v>74991954.513390005</v>
      </c>
      <c r="G75" s="104">
        <v>57412069.088</v>
      </c>
      <c r="H75" s="105">
        <v>29158201.239999998</v>
      </c>
      <c r="I75" s="105">
        <v>52939233.520000003</v>
      </c>
      <c r="J75" s="105">
        <v>52718003.299999997</v>
      </c>
      <c r="K75" s="105">
        <v>46042519.859999999</v>
      </c>
      <c r="L75" s="105">
        <v>33122272.280000001</v>
      </c>
    </row>
    <row r="76" spans="2:18" s="11" customFormat="1" ht="15.75" x14ac:dyDescent="0.25">
      <c r="B76" s="112" t="s">
        <v>8</v>
      </c>
      <c r="C76" s="77" t="s">
        <v>19</v>
      </c>
      <c r="D76" s="104">
        <v>21882170.040000003</v>
      </c>
      <c r="E76" s="104">
        <v>23157244.18</v>
      </c>
      <c r="F76" s="104">
        <v>8458686.6199999992</v>
      </c>
      <c r="G76" s="104">
        <v>21550342.109999999</v>
      </c>
      <c r="H76" s="105">
        <v>20546867.59</v>
      </c>
      <c r="I76" s="105">
        <v>18291337.850000001</v>
      </c>
      <c r="J76" s="105">
        <v>16723806.23</v>
      </c>
      <c r="K76" s="105">
        <v>12171187.770000001</v>
      </c>
      <c r="L76" s="105">
        <v>11392857.720000001</v>
      </c>
    </row>
    <row r="77" spans="2:18" s="11" customFormat="1" ht="15.75" x14ac:dyDescent="0.25">
      <c r="B77" s="112" t="s">
        <v>78</v>
      </c>
      <c r="C77" s="77" t="s">
        <v>54</v>
      </c>
      <c r="D77" s="104">
        <v>14848982.629999999</v>
      </c>
      <c r="E77" s="104">
        <v>13320630.730560001</v>
      </c>
      <c r="F77" s="104">
        <v>11209110.966780001</v>
      </c>
      <c r="G77" s="104">
        <v>10935477.310000001</v>
      </c>
      <c r="H77" s="105">
        <v>6508995.4900000002</v>
      </c>
      <c r="I77" s="105">
        <v>6234521.2699999996</v>
      </c>
      <c r="J77" s="105">
        <v>1883790.77</v>
      </c>
      <c r="K77" s="105">
        <v>804059.87</v>
      </c>
      <c r="L77" s="105">
        <v>872385.99</v>
      </c>
    </row>
    <row r="78" spans="2:18" s="11" customFormat="1" ht="15.75" x14ac:dyDescent="0.25">
      <c r="B78" s="112" t="s">
        <v>8</v>
      </c>
      <c r="C78" s="77" t="s">
        <v>21</v>
      </c>
      <c r="D78" s="104">
        <v>12301069.210000001</v>
      </c>
      <c r="E78" s="104">
        <v>23157244.18</v>
      </c>
      <c r="F78" s="104">
        <v>23170002.619999997</v>
      </c>
      <c r="G78" s="104">
        <v>10484467.16</v>
      </c>
      <c r="H78" s="105">
        <v>10078157.51</v>
      </c>
      <c r="I78" s="105">
        <v>10415292.98</v>
      </c>
      <c r="J78" s="105">
        <v>10977546.17</v>
      </c>
      <c r="K78" s="105">
        <v>11407872.390000001</v>
      </c>
      <c r="L78" s="105">
        <v>9627577.6899999995</v>
      </c>
    </row>
    <row r="79" spans="2:18" s="11" customFormat="1" ht="15.75" x14ac:dyDescent="0.25">
      <c r="B79" s="112" t="s">
        <v>8</v>
      </c>
      <c r="C79" s="77" t="s">
        <v>20</v>
      </c>
      <c r="D79" s="104">
        <v>11608341.559999999</v>
      </c>
      <c r="E79" s="104">
        <v>11320124.079999998</v>
      </c>
      <c r="F79" s="104">
        <v>11270969.719999999</v>
      </c>
      <c r="G79" s="104">
        <v>11760691.389999997</v>
      </c>
      <c r="H79" s="105">
        <v>11201569.32</v>
      </c>
      <c r="I79" s="105">
        <v>11412934.66</v>
      </c>
      <c r="J79" s="105">
        <v>10821053.530000001</v>
      </c>
      <c r="K79" s="105">
        <v>10035690.5</v>
      </c>
      <c r="L79" s="105">
        <v>9464205.4899999984</v>
      </c>
    </row>
    <row r="80" spans="2:18" s="11" customFormat="1" ht="15.75" x14ac:dyDescent="0.25">
      <c r="B80" s="112" t="s">
        <v>10</v>
      </c>
      <c r="C80" s="114" t="s">
        <v>24</v>
      </c>
      <c r="D80" s="108">
        <v>10545628.68</v>
      </c>
      <c r="E80" s="108">
        <v>6954220.4248000011</v>
      </c>
      <c r="F80" s="108">
        <v>10736447.006499998</v>
      </c>
      <c r="G80" s="108">
        <v>10318244.680000002</v>
      </c>
      <c r="H80" s="109">
        <v>8018538.1400000006</v>
      </c>
      <c r="I80" s="105">
        <v>8947269.2599999998</v>
      </c>
      <c r="J80" s="105">
        <v>11281170.99</v>
      </c>
      <c r="K80" s="105">
        <v>10099783.649999999</v>
      </c>
      <c r="L80" s="105">
        <v>6332905.8100000005</v>
      </c>
    </row>
    <row r="81" spans="2:14" s="11" customFormat="1" ht="15.75" x14ac:dyDescent="0.25">
      <c r="B81" s="112" t="s">
        <v>77</v>
      </c>
      <c r="C81" s="113" t="s">
        <v>29</v>
      </c>
      <c r="D81" s="107">
        <v>9455843.7400000002</v>
      </c>
      <c r="E81" s="107">
        <v>12421417.347277999</v>
      </c>
      <c r="F81" s="107">
        <v>15118023.23</v>
      </c>
      <c r="G81" s="107">
        <v>16067284.92</v>
      </c>
      <c r="H81" s="105">
        <v>18921252.34</v>
      </c>
      <c r="I81" s="105">
        <v>18361646.09</v>
      </c>
      <c r="J81" s="105">
        <v>17820713</v>
      </c>
      <c r="K81" s="105">
        <v>16901143</v>
      </c>
      <c r="L81" s="105">
        <v>16916601.82</v>
      </c>
    </row>
    <row r="82" spans="2:14" s="11" customFormat="1" ht="15.75" x14ac:dyDescent="0.25">
      <c r="B82" s="112" t="s">
        <v>195</v>
      </c>
      <c r="C82" s="77" t="s">
        <v>63</v>
      </c>
      <c r="D82" s="104">
        <v>7885514.5800000001</v>
      </c>
      <c r="E82" s="104">
        <v>3546728.4446</v>
      </c>
      <c r="F82" s="104">
        <v>3146061.41</v>
      </c>
      <c r="G82" s="104">
        <v>657124.37</v>
      </c>
      <c r="H82" s="105">
        <v>819.15</v>
      </c>
      <c r="I82" s="105">
        <v>271800</v>
      </c>
      <c r="J82" s="105">
        <v>261940.28000000003</v>
      </c>
      <c r="K82" s="105">
        <v>287935</v>
      </c>
      <c r="L82" s="105">
        <v>234970</v>
      </c>
    </row>
    <row r="83" spans="2:14" s="11" customFormat="1" ht="15.75" x14ac:dyDescent="0.25">
      <c r="B83" s="112" t="s">
        <v>77</v>
      </c>
      <c r="C83" s="77" t="s">
        <v>119</v>
      </c>
      <c r="D83" s="104">
        <v>6947808.75</v>
      </c>
      <c r="E83" s="104">
        <v>7173685.6899999995</v>
      </c>
      <c r="F83" s="104">
        <v>6315398.1699999999</v>
      </c>
      <c r="G83" s="104">
        <v>4485984.4800000004</v>
      </c>
      <c r="H83" s="105">
        <v>6635826.3600000003</v>
      </c>
      <c r="I83" s="105">
        <v>5566752.8799999999</v>
      </c>
      <c r="J83" s="105">
        <v>4496368.49</v>
      </c>
      <c r="K83" s="105">
        <v>3461931.8400000003</v>
      </c>
      <c r="L83" s="105">
        <v>9739456.7000000011</v>
      </c>
    </row>
    <row r="84" spans="2:14" s="11" customFormat="1" ht="15.75" x14ac:dyDescent="0.25">
      <c r="B84" s="112" t="s">
        <v>76</v>
      </c>
      <c r="C84" s="113" t="s">
        <v>29</v>
      </c>
      <c r="D84" s="110">
        <v>6579359.7200000007</v>
      </c>
      <c r="E84" s="110">
        <v>6087184.1969999997</v>
      </c>
      <c r="F84" s="110">
        <v>5434780.1099999994</v>
      </c>
      <c r="G84" s="110">
        <v>4184696.75</v>
      </c>
      <c r="H84" s="106">
        <v>3730003.54</v>
      </c>
      <c r="I84" s="105">
        <v>4184639.1859999988</v>
      </c>
      <c r="J84" s="105">
        <v>3783507.7539999997</v>
      </c>
      <c r="K84" s="105">
        <v>1714716.7181333285</v>
      </c>
      <c r="L84" s="105">
        <v>4211328.777578</v>
      </c>
    </row>
    <row r="85" spans="2:14" s="11" customFormat="1" ht="15.75" x14ac:dyDescent="0.25">
      <c r="B85" s="112" t="s">
        <v>10</v>
      </c>
      <c r="C85" s="77" t="s">
        <v>104</v>
      </c>
      <c r="D85" s="104">
        <v>6223497.9100000001</v>
      </c>
      <c r="E85" s="104">
        <v>6912334.9800000004</v>
      </c>
      <c r="F85" s="104">
        <v>7290511.7321000006</v>
      </c>
      <c r="G85" s="104">
        <v>277755.31</v>
      </c>
      <c r="H85" s="105">
        <v>168759.34</v>
      </c>
      <c r="I85" s="105">
        <v>352694.86</v>
      </c>
      <c r="J85" s="105"/>
      <c r="K85" s="105"/>
      <c r="L85" s="105"/>
    </row>
    <row r="86" spans="2:14" s="11" customFormat="1" ht="15.75" x14ac:dyDescent="0.25">
      <c r="B86" s="112" t="s">
        <v>11</v>
      </c>
      <c r="C86" s="113" t="s">
        <v>43</v>
      </c>
      <c r="D86" s="110">
        <v>6211958.1800000006</v>
      </c>
      <c r="E86" s="110">
        <v>5373957.3200000003</v>
      </c>
      <c r="F86" s="110">
        <v>5361830.29</v>
      </c>
      <c r="G86" s="110">
        <v>4450982.5999999996</v>
      </c>
      <c r="H86" s="105">
        <v>3814914.73</v>
      </c>
      <c r="I86" s="105">
        <v>4625914.28</v>
      </c>
      <c r="J86" s="105">
        <v>2377284.7000000002</v>
      </c>
      <c r="K86" s="105">
        <v>1809946.22</v>
      </c>
      <c r="L86" s="105">
        <v>1388460</v>
      </c>
    </row>
    <row r="87" spans="2:14" s="11" customFormat="1" ht="15.75" x14ac:dyDescent="0.25">
      <c r="B87" s="112" t="s">
        <v>8</v>
      </c>
      <c r="C87" s="113" t="s">
        <v>24</v>
      </c>
      <c r="D87" s="110">
        <v>5279817</v>
      </c>
      <c r="E87" s="110">
        <v>4650386</v>
      </c>
      <c r="F87" s="110">
        <v>5700558.5300000003</v>
      </c>
      <c r="G87" s="110">
        <v>3421862.46</v>
      </c>
      <c r="H87" s="105">
        <v>4197008.0999999996</v>
      </c>
      <c r="I87" s="105">
        <v>4063002.91</v>
      </c>
      <c r="J87" s="105">
        <v>3333389.38</v>
      </c>
      <c r="K87" s="105">
        <v>3533178.53</v>
      </c>
      <c r="L87" s="105">
        <v>3188271</v>
      </c>
    </row>
    <row r="88" spans="2:14" s="11" customFormat="1" ht="18" customHeight="1" x14ac:dyDescent="0.25">
      <c r="B88" s="112" t="s">
        <v>8</v>
      </c>
      <c r="C88" s="113" t="s">
        <v>194</v>
      </c>
      <c r="D88" s="110">
        <v>4534932.34</v>
      </c>
      <c r="E88" s="110">
        <v>5551885.5500000007</v>
      </c>
      <c r="F88" s="110">
        <v>4403602.46</v>
      </c>
      <c r="G88" s="110">
        <v>675440.40999999992</v>
      </c>
      <c r="H88" s="106">
        <v>6407480.1800000006</v>
      </c>
      <c r="I88" s="105">
        <v>6588335.5</v>
      </c>
      <c r="J88" s="105">
        <v>6586973.1500000004</v>
      </c>
      <c r="K88" s="105">
        <v>887912.86</v>
      </c>
      <c r="L88" s="105">
        <v>5642923.2800000003</v>
      </c>
    </row>
    <row r="89" spans="2:14" s="11" customFormat="1" ht="31.5" x14ac:dyDescent="0.25">
      <c r="B89" s="112" t="s">
        <v>11</v>
      </c>
      <c r="C89" s="113" t="s">
        <v>61</v>
      </c>
      <c r="D89" s="110">
        <v>3434455.17</v>
      </c>
      <c r="E89" s="110">
        <v>3877171.64</v>
      </c>
      <c r="F89" s="110">
        <v>4278979.915</v>
      </c>
      <c r="G89" s="110">
        <v>3657034.6999999997</v>
      </c>
      <c r="H89" s="105">
        <v>3088737.1999999997</v>
      </c>
      <c r="I89" s="105">
        <v>3596353.86</v>
      </c>
      <c r="J89" s="105">
        <v>1988506.52</v>
      </c>
      <c r="K89" s="105">
        <v>1789120.6</v>
      </c>
      <c r="L89" s="105">
        <v>390131.14</v>
      </c>
    </row>
    <row r="90" spans="2:14" s="11" customFormat="1" ht="15.75" x14ac:dyDescent="0.25">
      <c r="B90" s="112" t="s">
        <v>77</v>
      </c>
      <c r="C90" s="77" t="s">
        <v>196</v>
      </c>
      <c r="D90" s="104">
        <v>2968095</v>
      </c>
      <c r="E90" s="104">
        <v>2861285</v>
      </c>
      <c r="F90" s="104">
        <v>3390448.0799999996</v>
      </c>
      <c r="G90" s="104">
        <v>2066865.25</v>
      </c>
      <c r="H90" s="161">
        <v>1648516</v>
      </c>
      <c r="I90" s="161"/>
      <c r="J90" s="161">
        <v>1939800</v>
      </c>
      <c r="K90" s="161">
        <v>1315000</v>
      </c>
      <c r="L90" s="161">
        <v>535911</v>
      </c>
    </row>
    <row r="91" spans="2:14" s="11" customFormat="1" ht="15.75" x14ac:dyDescent="0.25">
      <c r="B91" s="112" t="s">
        <v>120</v>
      </c>
      <c r="C91" s="113" t="s">
        <v>121</v>
      </c>
      <c r="D91" s="110">
        <f t="shared" ref="D91:L91" si="1">+D92-SUM(D71:D89)</f>
        <v>154448780.62159908</v>
      </c>
      <c r="E91" s="110">
        <f t="shared" si="1"/>
        <v>141899021.15773392</v>
      </c>
      <c r="F91" s="110">
        <f t="shared" si="1"/>
        <v>119601624.20287573</v>
      </c>
      <c r="G91" s="110">
        <f t="shared" si="1"/>
        <v>82394685.988679945</v>
      </c>
      <c r="H91" s="110">
        <f t="shared" si="1"/>
        <v>68335646.262499988</v>
      </c>
      <c r="I91" s="110">
        <f t="shared" si="1"/>
        <v>67389525.825999796</v>
      </c>
      <c r="J91" s="110">
        <f t="shared" si="1"/>
        <v>62708248.375000298</v>
      </c>
      <c r="K91" s="110">
        <f t="shared" si="1"/>
        <v>71314738.955999732</v>
      </c>
      <c r="L91" s="110">
        <f t="shared" si="1"/>
        <v>71823652.35722816</v>
      </c>
    </row>
    <row r="92" spans="2:14" s="11" customFormat="1" ht="15.75" x14ac:dyDescent="0.25">
      <c r="B92" s="167" t="s">
        <v>184</v>
      </c>
      <c r="C92" s="168"/>
      <c r="D92" s="111">
        <v>822959996.43839908</v>
      </c>
      <c r="E92" s="111">
        <v>745110224.85996211</v>
      </c>
      <c r="F92" s="111">
        <v>687758794.30466568</v>
      </c>
      <c r="G92" s="111">
        <v>525160435.12368006</v>
      </c>
      <c r="H92" s="76">
        <v>400827533.74250001</v>
      </c>
      <c r="I92" s="76">
        <v>455492902.79699981</v>
      </c>
      <c r="J92" s="76">
        <v>428316317.97927457</v>
      </c>
      <c r="K92" s="76">
        <v>393918724.47413301</v>
      </c>
      <c r="L92" s="76">
        <v>345485393.12680542</v>
      </c>
    </row>
    <row r="93" spans="2:14" s="51" customFormat="1" ht="15.75" x14ac:dyDescent="0.25">
      <c r="B93" s="171"/>
      <c r="C93" s="171"/>
      <c r="D93" s="172"/>
      <c r="E93" s="172"/>
      <c r="F93" s="172"/>
      <c r="G93" s="172"/>
      <c r="H93" s="173"/>
      <c r="I93" s="173"/>
      <c r="J93" s="173"/>
      <c r="K93" s="173"/>
      <c r="L93" s="173"/>
    </row>
    <row r="94" spans="2:14" s="1" customFormat="1" ht="20.100000000000001" customHeight="1" x14ac:dyDescent="0.25">
      <c r="B94" s="6" t="s">
        <v>221</v>
      </c>
      <c r="N94" s="4"/>
    </row>
    <row r="95" spans="2:14" s="1" customFormat="1" ht="3.75" customHeight="1" x14ac:dyDescent="0.25">
      <c r="B95" s="7"/>
      <c r="C95" s="8"/>
      <c r="D95" s="9"/>
      <c r="E95" s="8"/>
      <c r="F95" s="9"/>
      <c r="G95" s="9"/>
      <c r="H95" s="9"/>
      <c r="I95" s="9"/>
      <c r="J95" s="9"/>
      <c r="K95" s="9"/>
      <c r="L95" s="9"/>
      <c r="M95" s="9"/>
      <c r="N95" s="9"/>
    </row>
    <row r="96" spans="2:14" s="11" customFormat="1" ht="18" customHeight="1" x14ac:dyDescent="0.25">
      <c r="B96" s="186"/>
      <c r="C96" s="186"/>
      <c r="D96" s="186"/>
      <c r="E96" s="186"/>
      <c r="F96" s="186"/>
      <c r="G96" s="186"/>
    </row>
    <row r="97" spans="2:12" ht="21.75" customHeight="1" x14ac:dyDescent="0.25">
      <c r="B97" s="127" t="s">
        <v>80</v>
      </c>
      <c r="C97" s="129">
        <v>2024</v>
      </c>
      <c r="D97" s="129">
        <v>2023</v>
      </c>
      <c r="E97" s="129">
        <v>2022</v>
      </c>
      <c r="F97" s="129">
        <v>2021</v>
      </c>
      <c r="G97" s="129">
        <v>2020</v>
      </c>
      <c r="H97" s="129">
        <v>2019</v>
      </c>
      <c r="I97" s="129">
        <v>2018</v>
      </c>
      <c r="J97" s="129">
        <v>2017</v>
      </c>
      <c r="K97" s="129">
        <v>2016</v>
      </c>
    </row>
    <row r="98" spans="2:12" ht="15.75" x14ac:dyDescent="0.25">
      <c r="B98" s="77" t="s">
        <v>37</v>
      </c>
      <c r="C98" s="66">
        <v>15081.856240000001</v>
      </c>
      <c r="D98" s="66">
        <v>14520.242022</v>
      </c>
      <c r="E98" s="66">
        <v>15019.225570999999</v>
      </c>
      <c r="F98" s="163">
        <v>11336.977309999998</v>
      </c>
      <c r="G98" s="66">
        <v>5998.086292</v>
      </c>
      <c r="H98" s="66">
        <v>8097.9</v>
      </c>
      <c r="I98" s="66">
        <v>7650.8819999999996</v>
      </c>
      <c r="J98" s="66">
        <v>6261.0053680000001</v>
      </c>
      <c r="K98" s="66">
        <v>4354.5491630550623</v>
      </c>
      <c r="L98" s="123"/>
    </row>
    <row r="99" spans="2:12" ht="15.75" x14ac:dyDescent="0.25">
      <c r="B99" s="113" t="s">
        <v>183</v>
      </c>
      <c r="C99" s="66">
        <v>13907.237468999996</v>
      </c>
      <c r="D99" s="66">
        <v>9358.4616989999995</v>
      </c>
      <c r="E99" s="66">
        <v>11082.775961000005</v>
      </c>
      <c r="F99" s="163">
        <v>7844.5842645555558</v>
      </c>
      <c r="G99" s="66">
        <v>4361.7418730000018</v>
      </c>
      <c r="H99" s="66">
        <v>6522.8411999999998</v>
      </c>
      <c r="I99" s="66">
        <v>7398.7948299999989</v>
      </c>
      <c r="J99" s="66">
        <v>8526.4675839999964</v>
      </c>
      <c r="K99" s="66">
        <v>6241.8073959500007</v>
      </c>
      <c r="L99" s="123"/>
    </row>
    <row r="100" spans="2:12" ht="15.75" x14ac:dyDescent="0.25">
      <c r="B100" s="77" t="s">
        <v>27</v>
      </c>
      <c r="C100" s="66">
        <v>6692.1169999999993</v>
      </c>
      <c r="D100" s="66">
        <v>6790.2837023000002</v>
      </c>
      <c r="E100" s="66">
        <v>13085.062646999999</v>
      </c>
      <c r="F100" s="163">
        <v>7669.7431299999998</v>
      </c>
      <c r="G100" s="66">
        <v>6072.6606840999993</v>
      </c>
      <c r="H100" s="66">
        <v>5893.5323499999977</v>
      </c>
      <c r="I100" s="66">
        <v>5144.4930000000004</v>
      </c>
      <c r="J100" s="66">
        <v>5482.6696099999999</v>
      </c>
      <c r="K100" s="66">
        <v>5959.8395427999985</v>
      </c>
      <c r="L100" s="123"/>
    </row>
    <row r="101" spans="2:12" ht="15.75" x14ac:dyDescent="0.25">
      <c r="B101" s="77" t="s">
        <v>18</v>
      </c>
      <c r="C101" s="66">
        <v>5698.0199999999995</v>
      </c>
      <c r="D101" s="66">
        <v>5732.8391449999999</v>
      </c>
      <c r="E101" s="66">
        <v>5796.1103300000004</v>
      </c>
      <c r="F101" s="163">
        <v>6258.2479599999997</v>
      </c>
      <c r="G101" s="66">
        <v>5914.0061080000005</v>
      </c>
      <c r="H101" s="66">
        <v>6819.3112000000001</v>
      </c>
      <c r="I101" s="66">
        <v>5781.9070000000002</v>
      </c>
      <c r="J101" s="66">
        <v>7685.8363500000005</v>
      </c>
      <c r="K101" s="66">
        <v>7098.6886169999998</v>
      </c>
      <c r="L101" s="123"/>
    </row>
    <row r="102" spans="2:12" ht="15.75" x14ac:dyDescent="0.25">
      <c r="B102" s="77" t="s">
        <v>24</v>
      </c>
      <c r="C102" s="66">
        <v>4148.5685999999996</v>
      </c>
      <c r="D102" s="66">
        <v>2473.7579000000001</v>
      </c>
      <c r="E102" s="66">
        <v>3111.6024510000007</v>
      </c>
      <c r="F102" s="163">
        <v>3296.0199500000003</v>
      </c>
      <c r="G102" s="66">
        <v>2581.67193</v>
      </c>
      <c r="H102" s="66">
        <v>3853.8</v>
      </c>
      <c r="I102" s="66">
        <v>3647</v>
      </c>
      <c r="J102" s="66">
        <v>3735.1120000000001</v>
      </c>
      <c r="K102" s="66">
        <v>3456.578</v>
      </c>
      <c r="L102" s="123"/>
    </row>
    <row r="103" spans="2:12" ht="15.75" x14ac:dyDescent="0.25">
      <c r="B103" s="77" t="s">
        <v>29</v>
      </c>
      <c r="C103" s="66">
        <v>1977.36868</v>
      </c>
      <c r="D103" s="66">
        <v>2360.0859464</v>
      </c>
      <c r="E103" s="66">
        <v>2972.2232129999998</v>
      </c>
      <c r="F103" s="163">
        <v>2489.3667399999995</v>
      </c>
      <c r="G103" s="66">
        <v>2568.6276600000006</v>
      </c>
      <c r="H103" s="66">
        <v>2380.7163999999998</v>
      </c>
      <c r="I103" s="66">
        <v>2433.654</v>
      </c>
      <c r="J103" s="66">
        <v>2370.2263790000002</v>
      </c>
      <c r="K103" s="66">
        <v>2697.9337210000003</v>
      </c>
      <c r="L103" s="123"/>
    </row>
    <row r="104" spans="2:12" ht="15.75" x14ac:dyDescent="0.25">
      <c r="B104" s="77" t="s">
        <v>39</v>
      </c>
      <c r="C104" s="66">
        <v>1913.56963</v>
      </c>
      <c r="D104" s="66">
        <v>2033.1177413752912</v>
      </c>
      <c r="E104" s="66">
        <v>1381.55764</v>
      </c>
      <c r="F104" s="163">
        <v>1171.62707</v>
      </c>
      <c r="G104" s="66">
        <v>1266.5749000000001</v>
      </c>
      <c r="H104" s="66">
        <v>1148.3234</v>
      </c>
      <c r="I104" s="66">
        <v>682.83050000000003</v>
      </c>
      <c r="J104" s="66">
        <v>578.72270000000003</v>
      </c>
      <c r="K104" s="66">
        <v>574.5</v>
      </c>
      <c r="L104" s="123"/>
    </row>
    <row r="105" spans="2:12" ht="15.75" x14ac:dyDescent="0.25">
      <c r="B105" s="77" t="s">
        <v>19</v>
      </c>
      <c r="C105" s="66">
        <v>1920.2</v>
      </c>
      <c r="D105" s="66">
        <v>1713.0965550000001</v>
      </c>
      <c r="E105" s="66">
        <v>976.12400000000002</v>
      </c>
      <c r="F105" s="163">
        <v>1966.3875000000003</v>
      </c>
      <c r="G105" s="66">
        <v>1731.8585050000002</v>
      </c>
      <c r="H105" s="66">
        <v>1622</v>
      </c>
      <c r="I105" s="66">
        <v>1614.415</v>
      </c>
      <c r="J105" s="66">
        <v>1841.3908300000001</v>
      </c>
      <c r="K105" s="66">
        <v>1843.8460709999999</v>
      </c>
      <c r="L105" s="123"/>
    </row>
    <row r="106" spans="2:12" ht="15.75" x14ac:dyDescent="0.25">
      <c r="B106" s="77" t="s">
        <v>149</v>
      </c>
      <c r="C106" s="66">
        <v>1711.2508899999998</v>
      </c>
      <c r="D106" s="66">
        <v>745.21331999999995</v>
      </c>
      <c r="E106" s="66">
        <v>726.65078799999992</v>
      </c>
      <c r="F106" s="163">
        <v>115.86358000000001</v>
      </c>
      <c r="G106" s="66">
        <v>56.719329999999999</v>
      </c>
      <c r="H106" s="66">
        <v>45.723999999999997</v>
      </c>
      <c r="I106" s="66">
        <v>56.71</v>
      </c>
      <c r="J106" s="66">
        <v>24.765999999999998</v>
      </c>
      <c r="K106" s="66">
        <v>18.002049999999997</v>
      </c>
      <c r="L106" s="123"/>
    </row>
    <row r="107" spans="2:12" ht="15.75" x14ac:dyDescent="0.25">
      <c r="B107" s="77" t="s">
        <v>57</v>
      </c>
      <c r="C107" s="66">
        <v>1267.0196400000002</v>
      </c>
      <c r="D107" s="66">
        <v>1132.5449499999997</v>
      </c>
      <c r="E107" s="66">
        <v>893.9710520000001</v>
      </c>
      <c r="F107" s="163">
        <v>906.58722999999986</v>
      </c>
      <c r="G107" s="66">
        <v>1322.2849299999998</v>
      </c>
      <c r="H107" s="66">
        <v>1064.1759999999999</v>
      </c>
      <c r="I107" s="66">
        <v>1251.2469999999998</v>
      </c>
      <c r="J107" s="66">
        <v>1291.914</v>
      </c>
      <c r="K107" s="66">
        <v>728.86451999999997</v>
      </c>
      <c r="L107" s="123"/>
    </row>
    <row r="108" spans="2:12" ht="15.75" x14ac:dyDescent="0.25">
      <c r="B108" s="77" t="s">
        <v>83</v>
      </c>
      <c r="C108" s="66">
        <v>1049.7135000000001</v>
      </c>
      <c r="D108" s="66">
        <v>1132.9891599999999</v>
      </c>
      <c r="E108" s="66">
        <v>988.54083700000001</v>
      </c>
      <c r="F108" s="163">
        <v>37.00067</v>
      </c>
      <c r="G108" s="66">
        <v>12.755099999999999</v>
      </c>
      <c r="H108" s="66">
        <v>15.686</v>
      </c>
      <c r="I108" s="66">
        <v>84.414000000000001</v>
      </c>
      <c r="J108" s="66">
        <v>19.131999999999998</v>
      </c>
      <c r="K108" s="66">
        <v>14.885999999999999</v>
      </c>
      <c r="L108" s="123"/>
    </row>
    <row r="109" spans="2:12" ht="15.75" x14ac:dyDescent="0.25">
      <c r="B109" s="77" t="s">
        <v>23</v>
      </c>
      <c r="C109" s="66">
        <v>915.50795399999993</v>
      </c>
      <c r="D109" s="66">
        <v>1061.6637900000001</v>
      </c>
      <c r="E109" s="66">
        <v>855.34128149999981</v>
      </c>
      <c r="F109" s="163">
        <v>428.72035999999991</v>
      </c>
      <c r="G109" s="66">
        <v>1570.4397120000001</v>
      </c>
      <c r="H109" s="66">
        <v>1581.0250000000001</v>
      </c>
      <c r="I109" s="66">
        <v>1550.06</v>
      </c>
      <c r="J109" s="66">
        <v>659.18399999999997</v>
      </c>
      <c r="K109" s="66">
        <v>1656.1833879999999</v>
      </c>
      <c r="L109" s="123"/>
    </row>
    <row r="110" spans="2:12" ht="15.75" x14ac:dyDescent="0.25">
      <c r="B110" s="77" t="s">
        <v>38</v>
      </c>
      <c r="C110" s="66">
        <v>822.89031999999975</v>
      </c>
      <c r="D110" s="66">
        <v>865.92750100000001</v>
      </c>
      <c r="E110" s="66">
        <v>687.47378500000002</v>
      </c>
      <c r="F110" s="163">
        <v>1067.54702</v>
      </c>
      <c r="G110" s="66">
        <v>874.08834999999999</v>
      </c>
      <c r="H110" s="66">
        <v>967.81600000000003</v>
      </c>
      <c r="I110" s="66">
        <v>610.79</v>
      </c>
      <c r="J110" s="66">
        <v>615.26299999999992</v>
      </c>
      <c r="K110" s="66">
        <v>443.59399999999999</v>
      </c>
      <c r="L110" s="123"/>
    </row>
    <row r="111" spans="2:12" ht="15.75" x14ac:dyDescent="0.25">
      <c r="B111" s="77" t="s">
        <v>89</v>
      </c>
      <c r="C111" s="66">
        <v>636.45780000000002</v>
      </c>
      <c r="D111" s="66">
        <v>2505.1715899999995</v>
      </c>
      <c r="E111" s="66">
        <v>1695.7</v>
      </c>
      <c r="F111" s="163">
        <v>341.56036999999998</v>
      </c>
      <c r="G111" s="66">
        <v>256.65700000000004</v>
      </c>
      <c r="H111" s="66">
        <v>266.125</v>
      </c>
      <c r="I111" s="66">
        <v>128.81</v>
      </c>
      <c r="J111" s="66">
        <v>20</v>
      </c>
      <c r="K111" s="66">
        <v>34</v>
      </c>
      <c r="L111" s="123"/>
    </row>
    <row r="112" spans="2:12" ht="15.75" x14ac:dyDescent="0.25">
      <c r="B112" s="77" t="s">
        <v>47</v>
      </c>
      <c r="C112" s="66">
        <v>574.77603999999997</v>
      </c>
      <c r="D112" s="66">
        <v>643.67084999999997</v>
      </c>
      <c r="E112" s="66">
        <v>767.02910699999995</v>
      </c>
      <c r="F112" s="163">
        <v>454.08856999999995</v>
      </c>
      <c r="G112" s="66">
        <v>468.80613000000005</v>
      </c>
      <c r="H112" s="66">
        <v>575.80700000000002</v>
      </c>
      <c r="I112" s="66">
        <v>587.51300000000003</v>
      </c>
      <c r="J112" s="66">
        <v>664.18479999999988</v>
      </c>
      <c r="K112" s="66">
        <v>578.06510000000003</v>
      </c>
      <c r="L112" s="123"/>
    </row>
    <row r="113" spans="2:14" ht="15.75" x14ac:dyDescent="0.25">
      <c r="B113" s="77" t="s">
        <v>26</v>
      </c>
      <c r="C113" s="66">
        <v>536.63819000000001</v>
      </c>
      <c r="D113" s="66">
        <v>635.2466750000001</v>
      </c>
      <c r="E113" s="66">
        <v>461.09876000000003</v>
      </c>
      <c r="F113" s="163">
        <v>432.76583999999997</v>
      </c>
      <c r="G113" s="66">
        <v>512.38877500000001</v>
      </c>
      <c r="H113" s="66">
        <v>316.27720000000005</v>
      </c>
      <c r="I113" s="66">
        <v>223.12300000000002</v>
      </c>
      <c r="J113" s="66">
        <v>204.946</v>
      </c>
      <c r="K113" s="66">
        <v>152.49201000000002</v>
      </c>
      <c r="L113" s="123"/>
    </row>
    <row r="114" spans="2:14" ht="15.75" x14ac:dyDescent="0.25">
      <c r="B114" s="77" t="s">
        <v>33</v>
      </c>
      <c r="C114" s="66">
        <v>352.31000000000006</v>
      </c>
      <c r="D114" s="66">
        <v>350.66996999999998</v>
      </c>
      <c r="E114" s="66">
        <v>659.46611099999984</v>
      </c>
      <c r="F114" s="163">
        <v>758.02347899999995</v>
      </c>
      <c r="G114" s="66">
        <v>177.16224499999996</v>
      </c>
      <c r="H114" s="66">
        <v>535.952</v>
      </c>
      <c r="I114" s="66">
        <v>540.42700000000002</v>
      </c>
      <c r="J114" s="66">
        <v>1064.1486989999999</v>
      </c>
      <c r="K114" s="66">
        <v>815.70453999999995</v>
      </c>
      <c r="L114" s="123"/>
    </row>
    <row r="115" spans="2:14" ht="15.75" x14ac:dyDescent="0.25">
      <c r="B115" s="77" t="s">
        <v>58</v>
      </c>
      <c r="C115" s="66">
        <v>105.47081000000001</v>
      </c>
      <c r="D115" s="66">
        <v>227.9469</v>
      </c>
      <c r="E115" s="66">
        <v>656.77784299999996</v>
      </c>
      <c r="F115" s="163">
        <v>322.67102</v>
      </c>
      <c r="G115" s="66">
        <v>346.28317000000004</v>
      </c>
      <c r="H115" s="66">
        <v>391.262</v>
      </c>
      <c r="I115" s="66">
        <v>343.32</v>
      </c>
      <c r="J115" s="66">
        <v>173.08600000000001</v>
      </c>
      <c r="K115" s="66">
        <v>29.89227</v>
      </c>
      <c r="L115" s="123"/>
    </row>
    <row r="116" spans="2:14" ht="15.75" x14ac:dyDescent="0.25">
      <c r="B116" s="121" t="s">
        <v>81</v>
      </c>
      <c r="C116" s="164">
        <f>+C117-SUM(C98:C115)</f>
        <v>15349.197420000019</v>
      </c>
      <c r="D116" s="164">
        <f>+D117-SUM(D98:D115)</f>
        <v>18597.073515000004</v>
      </c>
      <c r="E116" s="164">
        <v>16050.15995999999</v>
      </c>
      <c r="F116" s="164">
        <v>15952.285377540007</v>
      </c>
      <c r="G116" s="164">
        <v>12091.681429000026</v>
      </c>
      <c r="H116" s="164">
        <v>11500.406447164336</v>
      </c>
      <c r="I116" s="164">
        <v>9716.0099420000115</v>
      </c>
      <c r="J116" s="164">
        <v>9248.3941210000121</v>
      </c>
      <c r="K116" s="164">
        <v>10249.405738762252</v>
      </c>
      <c r="L116" s="123"/>
    </row>
    <row r="117" spans="2:14" s="117" customFormat="1" ht="15.75" x14ac:dyDescent="0.25">
      <c r="B117" s="122" t="s">
        <v>184</v>
      </c>
      <c r="C117" s="130">
        <v>74660.170182999995</v>
      </c>
      <c r="D117" s="130">
        <v>72880.002932075295</v>
      </c>
      <c r="E117" s="130">
        <v>77866.891337499997</v>
      </c>
      <c r="F117" s="130">
        <v>62850.067441095554</v>
      </c>
      <c r="G117" s="130">
        <v>48184.494123100027</v>
      </c>
      <c r="H117" s="130">
        <v>53598.68119716434</v>
      </c>
      <c r="I117" s="130">
        <v>49446.400272000006</v>
      </c>
      <c r="J117" s="130">
        <v>50466.449441000012</v>
      </c>
      <c r="K117" s="130">
        <v>46948.832127567308</v>
      </c>
    </row>
    <row r="118" spans="2:14" x14ac:dyDescent="0.25">
      <c r="C118" s="131"/>
      <c r="D118" s="131"/>
      <c r="E118" s="131"/>
      <c r="F118" s="131"/>
      <c r="G118" s="131"/>
      <c r="H118" s="131"/>
    </row>
    <row r="120" spans="2:14" ht="15.75" x14ac:dyDescent="0.25">
      <c r="B120" s="6" t="s">
        <v>223</v>
      </c>
      <c r="C120" s="1"/>
      <c r="D120" s="1"/>
      <c r="E120" s="1"/>
      <c r="F120" s="1"/>
      <c r="G120" s="1"/>
      <c r="H120" s="1"/>
    </row>
    <row r="121" spans="2:14" ht="2.25" customHeight="1" x14ac:dyDescent="0.25">
      <c r="B121" s="7"/>
      <c r="C121" s="8"/>
      <c r="D121" s="9"/>
      <c r="E121" s="8"/>
      <c r="F121" s="9"/>
      <c r="G121" s="9"/>
      <c r="H121" s="9"/>
      <c r="I121" s="9"/>
      <c r="J121" s="9"/>
      <c r="K121" s="9"/>
      <c r="L121" s="9"/>
      <c r="M121" s="9"/>
      <c r="N121" s="9"/>
    </row>
    <row r="122" spans="2:14" ht="15.75" x14ac:dyDescent="0.25">
      <c r="B122" s="186"/>
      <c r="C122" s="186"/>
      <c r="D122" s="186"/>
      <c r="E122" s="186"/>
      <c r="F122" s="186"/>
      <c r="G122" s="186"/>
      <c r="H122" s="11"/>
    </row>
    <row r="123" spans="2:14" ht="21.75" customHeight="1" x14ac:dyDescent="0.25">
      <c r="B123" s="127" t="s">
        <v>80</v>
      </c>
      <c r="C123" s="129">
        <v>2024</v>
      </c>
      <c r="D123" s="129">
        <v>2023</v>
      </c>
      <c r="E123" s="129">
        <v>2022</v>
      </c>
      <c r="F123" s="129">
        <v>2021</v>
      </c>
      <c r="G123" s="129">
        <v>2020</v>
      </c>
      <c r="H123" s="129">
        <v>2019</v>
      </c>
      <c r="I123" s="129">
        <v>2018</v>
      </c>
      <c r="J123" s="129">
        <v>2017</v>
      </c>
      <c r="K123" s="129">
        <v>2016</v>
      </c>
    </row>
    <row r="124" spans="2:14" ht="15.75" x14ac:dyDescent="0.25">
      <c r="B124" s="113" t="s">
        <v>183</v>
      </c>
      <c r="C124" s="67">
        <v>192688827.36839896</v>
      </c>
      <c r="D124" s="67">
        <v>129084603.34275003</v>
      </c>
      <c r="E124" s="67">
        <v>138746839.53338999</v>
      </c>
      <c r="F124" s="115">
        <v>90590383.334999993</v>
      </c>
      <c r="G124" s="67">
        <v>52897158.499999993</v>
      </c>
      <c r="H124" s="67">
        <v>73483023.130999997</v>
      </c>
      <c r="I124" s="67">
        <v>70136094.381999969</v>
      </c>
      <c r="J124" s="67">
        <v>65135322.261719987</v>
      </c>
      <c r="K124" s="67">
        <v>58215367.573092304</v>
      </c>
    </row>
    <row r="125" spans="2:14" ht="15.75" x14ac:dyDescent="0.25">
      <c r="B125" s="77" t="s">
        <v>37</v>
      </c>
      <c r="C125" s="67">
        <v>187359254.52000001</v>
      </c>
      <c r="D125" s="67">
        <v>169006252.78680003</v>
      </c>
      <c r="E125" s="67">
        <v>170505094.50480002</v>
      </c>
      <c r="F125" s="115">
        <v>130175110.80999999</v>
      </c>
      <c r="G125" s="67">
        <v>63370141.670000017</v>
      </c>
      <c r="H125" s="67">
        <v>100437117.11999999</v>
      </c>
      <c r="I125" s="67">
        <v>98798234.420274302</v>
      </c>
      <c r="J125" s="67">
        <v>73653595.36999999</v>
      </c>
      <c r="K125" s="67">
        <v>45114850.149999999</v>
      </c>
    </row>
    <row r="126" spans="2:14" ht="15.75" x14ac:dyDescent="0.25">
      <c r="B126" s="77" t="s">
        <v>27</v>
      </c>
      <c r="C126" s="67">
        <v>182879225.22</v>
      </c>
      <c r="D126" s="67">
        <v>173848591.22400001</v>
      </c>
      <c r="E126" s="67">
        <v>152789850.23800001</v>
      </c>
      <c r="F126" s="115">
        <v>124199364.59999999</v>
      </c>
      <c r="G126" s="67">
        <v>110073693.73</v>
      </c>
      <c r="H126" s="67">
        <v>106608015.655</v>
      </c>
      <c r="I126" s="67">
        <v>93237085.230000004</v>
      </c>
      <c r="J126" s="67">
        <v>100449190.88999999</v>
      </c>
      <c r="K126" s="67">
        <v>91583867.301999331</v>
      </c>
    </row>
    <row r="127" spans="2:14" ht="15.75" x14ac:dyDescent="0.25">
      <c r="B127" s="77" t="s">
        <v>18</v>
      </c>
      <c r="C127" s="67">
        <v>55035109.660000004</v>
      </c>
      <c r="D127" s="67">
        <v>52833555.230000004</v>
      </c>
      <c r="E127" s="67">
        <v>49804936.139999986</v>
      </c>
      <c r="F127" s="115">
        <v>46168761.729999997</v>
      </c>
      <c r="G127" s="67">
        <v>46933491.000000007</v>
      </c>
      <c r="H127" s="67">
        <v>46578701.869999997</v>
      </c>
      <c r="I127" s="67">
        <v>43913692.5</v>
      </c>
      <c r="J127" s="67">
        <v>40290264.100000001</v>
      </c>
      <c r="K127" s="67">
        <v>37344812.920000002</v>
      </c>
    </row>
    <row r="128" spans="2:14" ht="15.75" x14ac:dyDescent="0.25">
      <c r="B128" s="77" t="s">
        <v>19</v>
      </c>
      <c r="C128" s="67">
        <v>29783976.239999998</v>
      </c>
      <c r="D128" s="67">
        <v>26604382.290000003</v>
      </c>
      <c r="E128" s="67">
        <v>10772024.899999999</v>
      </c>
      <c r="F128" s="115">
        <v>24591323.800000001</v>
      </c>
      <c r="G128" s="67">
        <v>23945564.159999996</v>
      </c>
      <c r="H128" s="67">
        <v>22223993.510000002</v>
      </c>
      <c r="I128" s="67">
        <v>20782814.699999999</v>
      </c>
      <c r="J128" s="67">
        <v>18928804.680000003</v>
      </c>
      <c r="K128" s="67">
        <v>18324385.34</v>
      </c>
    </row>
    <row r="129" spans="2:11" ht="15.75" x14ac:dyDescent="0.25">
      <c r="B129" s="77" t="s">
        <v>29</v>
      </c>
      <c r="C129" s="67">
        <v>20792797.850000001</v>
      </c>
      <c r="D129" s="67">
        <v>24503654.934278</v>
      </c>
      <c r="E129" s="67">
        <v>27041034.089999992</v>
      </c>
      <c r="F129" s="115">
        <v>23038983.979999997</v>
      </c>
      <c r="G129" s="67">
        <v>25298255.609999996</v>
      </c>
      <c r="H129" s="67">
        <v>24113192.306000002</v>
      </c>
      <c r="I129" s="67">
        <v>22713554.444000002</v>
      </c>
      <c r="J129" s="67">
        <v>20531465.088133328</v>
      </c>
      <c r="K129" s="67">
        <v>22727556.727577996</v>
      </c>
    </row>
    <row r="130" spans="2:11" ht="15.75" x14ac:dyDescent="0.25">
      <c r="B130" s="77" t="s">
        <v>24</v>
      </c>
      <c r="C130" s="67">
        <v>19082730.479999997</v>
      </c>
      <c r="D130" s="67">
        <v>13409856.441183999</v>
      </c>
      <c r="E130" s="67">
        <v>18107209.8565</v>
      </c>
      <c r="F130" s="115">
        <v>14736094.490000002</v>
      </c>
      <c r="G130" s="67">
        <v>12311486.24</v>
      </c>
      <c r="H130" s="67">
        <v>15048499.550000001</v>
      </c>
      <c r="I130" s="67">
        <v>14662873.77</v>
      </c>
      <c r="J130" s="67">
        <v>13679060.779999999</v>
      </c>
      <c r="K130" s="67">
        <v>12332611.210000001</v>
      </c>
    </row>
    <row r="131" spans="2:11" ht="15.75" x14ac:dyDescent="0.25">
      <c r="B131" s="77" t="s">
        <v>149</v>
      </c>
      <c r="C131" s="67">
        <v>18807182.240000002</v>
      </c>
      <c r="D131" s="67">
        <v>9655876.6546000019</v>
      </c>
      <c r="E131" s="67">
        <v>9290202.7613000013</v>
      </c>
      <c r="F131" s="115">
        <v>1575349.08</v>
      </c>
      <c r="G131" s="67">
        <v>652632.39</v>
      </c>
      <c r="H131" s="67">
        <v>478597.91000000003</v>
      </c>
      <c r="I131" s="67">
        <v>556108.92999999993</v>
      </c>
      <c r="J131" s="67">
        <v>344801.44</v>
      </c>
      <c r="K131" s="67">
        <v>280349.2</v>
      </c>
    </row>
    <row r="132" spans="2:11" ht="15.75" x14ac:dyDescent="0.25">
      <c r="B132" s="77" t="s">
        <v>57</v>
      </c>
      <c r="C132" s="67">
        <v>10209675.920000002</v>
      </c>
      <c r="D132" s="67">
        <v>8368435.9899999993</v>
      </c>
      <c r="E132" s="67">
        <v>6488821.1126400009</v>
      </c>
      <c r="F132" s="115">
        <v>6774716.1099999994</v>
      </c>
      <c r="G132" s="67">
        <v>8882174.875</v>
      </c>
      <c r="H132" s="67">
        <v>6163569.4399999995</v>
      </c>
      <c r="I132" s="67">
        <v>8120048.9900000002</v>
      </c>
      <c r="J132" s="67">
        <v>8207945.3699999992</v>
      </c>
      <c r="K132" s="67">
        <v>4082925.0381818181</v>
      </c>
    </row>
    <row r="133" spans="2:11" ht="15.75" x14ac:dyDescent="0.25">
      <c r="B133" s="77" t="s">
        <v>39</v>
      </c>
      <c r="C133" s="67">
        <v>8261748.950000002</v>
      </c>
      <c r="D133" s="67">
        <v>7190640.2699999996</v>
      </c>
      <c r="E133" s="67">
        <v>6993134.8200000003</v>
      </c>
      <c r="F133" s="115">
        <v>5056076.0999999996</v>
      </c>
      <c r="G133" s="67">
        <v>4388972.7300000004</v>
      </c>
      <c r="H133" s="67">
        <v>5131435.28</v>
      </c>
      <c r="I133" s="67">
        <v>3625791.51</v>
      </c>
      <c r="J133" s="67">
        <v>2648902.84</v>
      </c>
      <c r="K133" s="67">
        <v>2602670</v>
      </c>
    </row>
    <row r="134" spans="2:11" ht="15.75" x14ac:dyDescent="0.25">
      <c r="B134" s="77" t="s">
        <v>23</v>
      </c>
      <c r="C134" s="67">
        <v>6260200.8999999994</v>
      </c>
      <c r="D134" s="67">
        <v>7630862.080000001</v>
      </c>
      <c r="E134" s="67">
        <v>6639389.0199999996</v>
      </c>
      <c r="F134" s="115">
        <v>2411968.06</v>
      </c>
      <c r="G134" s="67">
        <v>8377859.4000000004</v>
      </c>
      <c r="H134" s="67">
        <v>8724414.3399999999</v>
      </c>
      <c r="I134" s="67">
        <v>8150546.9199999999</v>
      </c>
      <c r="J134" s="67">
        <v>3800981.33</v>
      </c>
      <c r="K134" s="67">
        <v>7700626.5999999996</v>
      </c>
    </row>
    <row r="135" spans="2:11" ht="15.75" x14ac:dyDescent="0.25">
      <c r="B135" s="77" t="s">
        <v>89</v>
      </c>
      <c r="C135" s="67">
        <v>5778254.7600000007</v>
      </c>
      <c r="D135" s="67">
        <v>11895675.770000001</v>
      </c>
      <c r="E135" s="67">
        <v>7797863.2621718738</v>
      </c>
      <c r="F135" s="115">
        <v>1824161.3299999998</v>
      </c>
      <c r="G135" s="67">
        <v>1198346.4307000001</v>
      </c>
      <c r="H135" s="67">
        <v>1390743.07</v>
      </c>
      <c r="I135" s="67">
        <v>576722.61</v>
      </c>
      <c r="J135" s="67">
        <v>160713</v>
      </c>
      <c r="K135" s="67">
        <v>62034</v>
      </c>
    </row>
    <row r="136" spans="2:11" ht="15.75" x14ac:dyDescent="0.25">
      <c r="B136" s="77" t="s">
        <v>26</v>
      </c>
      <c r="C136" s="67">
        <v>5233013.3499999996</v>
      </c>
      <c r="D136" s="67">
        <v>6348045.1849999996</v>
      </c>
      <c r="E136" s="67">
        <v>4268925.8913000003</v>
      </c>
      <c r="F136" s="115">
        <v>3674772.2299999995</v>
      </c>
      <c r="G136" s="67">
        <v>3939979.01</v>
      </c>
      <c r="H136" s="67">
        <v>2363493.1970000006</v>
      </c>
      <c r="I136" s="67">
        <v>1650874.4839999999</v>
      </c>
      <c r="J136" s="67">
        <v>1431064.31</v>
      </c>
      <c r="K136" s="67">
        <v>1195709.2588605999</v>
      </c>
    </row>
    <row r="137" spans="2:11" ht="15.75" x14ac:dyDescent="0.25">
      <c r="B137" s="77" t="s">
        <v>38</v>
      </c>
      <c r="C137" s="67">
        <v>4293503.7000000011</v>
      </c>
      <c r="D137" s="67">
        <v>4844319.09</v>
      </c>
      <c r="E137" s="67">
        <v>4414855.78</v>
      </c>
      <c r="F137" s="115">
        <v>4360980.16</v>
      </c>
      <c r="G137" s="67">
        <v>3610786.79</v>
      </c>
      <c r="H137" s="67">
        <v>4036986.8200000003</v>
      </c>
      <c r="I137" s="67">
        <v>2691709.18</v>
      </c>
      <c r="J137" s="67">
        <v>2445981.6</v>
      </c>
      <c r="K137" s="67">
        <v>1293178.0299999998</v>
      </c>
    </row>
    <row r="138" spans="2:11" ht="15.75" x14ac:dyDescent="0.25">
      <c r="B138" s="77" t="s">
        <v>33</v>
      </c>
      <c r="C138" s="67">
        <v>3579176.91</v>
      </c>
      <c r="D138" s="67">
        <v>4549832.9499999993</v>
      </c>
      <c r="E138" s="67">
        <v>6711522.6829200014</v>
      </c>
      <c r="F138" s="115">
        <v>7218129.5886799991</v>
      </c>
      <c r="G138" s="67">
        <v>1968818.09</v>
      </c>
      <c r="H138" s="67">
        <v>5304053.3900000006</v>
      </c>
      <c r="I138" s="67">
        <v>5441779.0099999998</v>
      </c>
      <c r="J138" s="67">
        <v>8052531.2699999996</v>
      </c>
      <c r="K138" s="67">
        <v>7639865.0600000005</v>
      </c>
    </row>
    <row r="139" spans="2:11" ht="15.75" x14ac:dyDescent="0.25">
      <c r="B139" s="77" t="s">
        <v>47</v>
      </c>
      <c r="C139" s="67">
        <v>2868680.94</v>
      </c>
      <c r="D139" s="67">
        <v>4657594.8150000004</v>
      </c>
      <c r="E139" s="67">
        <v>4933432.0787800001</v>
      </c>
      <c r="F139" s="115">
        <v>2909112.7199999997</v>
      </c>
      <c r="G139" s="67">
        <v>3369165.7300000004</v>
      </c>
      <c r="H139" s="67">
        <v>3549456.8499999996</v>
      </c>
      <c r="I139" s="67">
        <v>2977681.7</v>
      </c>
      <c r="J139" s="67">
        <v>3133092.9299999997</v>
      </c>
      <c r="K139" s="67">
        <v>3445569.6299999994</v>
      </c>
    </row>
    <row r="140" spans="2:11" ht="15.75" x14ac:dyDescent="0.25">
      <c r="B140" s="77" t="s">
        <v>58</v>
      </c>
      <c r="C140" s="67">
        <v>911957.03000000014</v>
      </c>
      <c r="D140" s="67">
        <v>1508287.6299999994</v>
      </c>
      <c r="E140" s="67">
        <v>3674110.7386100003</v>
      </c>
      <c r="F140" s="115">
        <v>1869940.98</v>
      </c>
      <c r="G140" s="67">
        <v>2571206.7842000001</v>
      </c>
      <c r="H140" s="67">
        <v>1890320.05</v>
      </c>
      <c r="I140" s="67">
        <v>1814991.8499999999</v>
      </c>
      <c r="J140" s="67">
        <v>953792.2</v>
      </c>
      <c r="K140" s="67">
        <v>158002.22</v>
      </c>
    </row>
    <row r="141" spans="2:11" ht="15.75" x14ac:dyDescent="0.25">
      <c r="B141" s="121" t="s">
        <v>81</v>
      </c>
      <c r="C141" s="118">
        <f>+C142-SUM(C124:C140)</f>
        <v>69134680.399999976</v>
      </c>
      <c r="D141" s="118">
        <f>+D142-SUM(D124:D140)</f>
        <v>89169758.176349878</v>
      </c>
      <c r="E141" s="118">
        <f>+E142-SUM(E124:E140)</f>
        <v>58779546.894253731</v>
      </c>
      <c r="F141" s="118">
        <v>33985206.019999921</v>
      </c>
      <c r="G141" s="118">
        <v>27037800.602599919</v>
      </c>
      <c r="H141" s="118">
        <v>27967289.307999849</v>
      </c>
      <c r="I141" s="118">
        <v>28465713.349000275</v>
      </c>
      <c r="J141" s="118">
        <v>30071215.014279723</v>
      </c>
      <c r="K141" s="118">
        <v>31381012.867093325</v>
      </c>
    </row>
    <row r="142" spans="2:11" ht="15.75" x14ac:dyDescent="0.25">
      <c r="B142" s="122" t="s">
        <v>184</v>
      </c>
      <c r="C142" s="116">
        <v>822959996.43839908</v>
      </c>
      <c r="D142" s="116">
        <v>745110224.85996211</v>
      </c>
      <c r="E142" s="116">
        <v>687758794.30466568</v>
      </c>
      <c r="F142" s="120">
        <v>525160435.12368006</v>
      </c>
      <c r="G142" s="116">
        <v>400827533.74250001</v>
      </c>
      <c r="H142" s="116">
        <v>455492902.79699981</v>
      </c>
      <c r="I142" s="116">
        <v>428316317.97927457</v>
      </c>
      <c r="J142" s="116">
        <v>393918724.47413301</v>
      </c>
      <c r="K142" s="116">
        <v>345485393.12680542</v>
      </c>
    </row>
    <row r="143" spans="2:11" ht="15.75" x14ac:dyDescent="0.25">
      <c r="B143" s="6"/>
    </row>
    <row r="144" spans="2:11" ht="15.75" x14ac:dyDescent="0.25">
      <c r="B144" s="6"/>
    </row>
    <row r="145" spans="1:11" ht="15.75" x14ac:dyDescent="0.25">
      <c r="A145" s="1"/>
      <c r="B145" s="6" t="s">
        <v>224</v>
      </c>
      <c r="C145" s="1"/>
      <c r="D145" s="1"/>
      <c r="E145" s="1"/>
      <c r="F145" s="1"/>
      <c r="G145" s="1"/>
    </row>
    <row r="146" spans="1:11" ht="3" customHeight="1" x14ac:dyDescent="0.25">
      <c r="A146" s="1"/>
      <c r="B146" s="7"/>
      <c r="C146" s="8"/>
      <c r="D146" s="9"/>
      <c r="E146" s="8"/>
      <c r="F146" s="9"/>
      <c r="G146" s="9"/>
      <c r="H146" s="9"/>
      <c r="I146" s="9"/>
      <c r="J146" s="9"/>
      <c r="K146" s="9"/>
    </row>
    <row r="147" spans="1:11" ht="15.75" x14ac:dyDescent="0.25">
      <c r="A147" s="11"/>
      <c r="B147" s="186"/>
      <c r="C147" s="186"/>
      <c r="D147" s="186"/>
      <c r="E147" s="186"/>
      <c r="F147" s="186"/>
      <c r="G147" s="186"/>
    </row>
    <row r="148" spans="1:11" ht="24" customHeight="1" x14ac:dyDescent="0.25">
      <c r="B148" s="127" t="s">
        <v>80</v>
      </c>
      <c r="C148" s="129">
        <v>2024</v>
      </c>
      <c r="D148" s="129" t="s">
        <v>122</v>
      </c>
      <c r="E148" s="129" t="s">
        <v>123</v>
      </c>
      <c r="F148" s="129" t="s">
        <v>124</v>
      </c>
    </row>
    <row r="149" spans="1:11" ht="15.75" x14ac:dyDescent="0.25">
      <c r="B149" s="77" t="s">
        <v>183</v>
      </c>
      <c r="C149" s="115">
        <v>192688827.36839896</v>
      </c>
      <c r="D149" s="124">
        <f>+C149/$C$167</f>
        <v>0.23414118329240355</v>
      </c>
      <c r="E149" s="124">
        <f>+D149</f>
        <v>0.23414118329240355</v>
      </c>
      <c r="F149" s="125">
        <v>22</v>
      </c>
      <c r="G149" s="115"/>
      <c r="H149" s="96"/>
    </row>
    <row r="150" spans="1:11" ht="15.75" x14ac:dyDescent="0.25">
      <c r="B150" s="77" t="s">
        <v>37</v>
      </c>
      <c r="C150" s="115">
        <v>187359254.52000001</v>
      </c>
      <c r="D150" s="124">
        <f t="shared" ref="D150:D166" si="2">+C150/$C$167</f>
        <v>0.22766508132941113</v>
      </c>
      <c r="E150" s="124">
        <f>+E149+D150</f>
        <v>0.46180626462181468</v>
      </c>
      <c r="F150" s="125">
        <v>15</v>
      </c>
      <c r="G150" s="115"/>
      <c r="H150" s="96"/>
    </row>
    <row r="151" spans="1:11" ht="15.75" x14ac:dyDescent="0.25">
      <c r="B151" s="113" t="s">
        <v>27</v>
      </c>
      <c r="C151" s="115">
        <v>182879225.22</v>
      </c>
      <c r="D151" s="124">
        <f t="shared" si="2"/>
        <v>0.22222128172871528</v>
      </c>
      <c r="E151" s="124">
        <f t="shared" ref="E151:E166" si="3">+E150+D151</f>
        <v>0.68402754635052998</v>
      </c>
      <c r="F151" s="125">
        <v>10</v>
      </c>
      <c r="G151" s="115"/>
      <c r="H151" s="96"/>
    </row>
    <row r="152" spans="1:11" ht="15.75" x14ac:dyDescent="0.25">
      <c r="B152" s="77" t="s">
        <v>18</v>
      </c>
      <c r="C152" s="115">
        <v>55035109.660000004</v>
      </c>
      <c r="D152" s="124">
        <f t="shared" si="2"/>
        <v>6.6874586733475003E-2</v>
      </c>
      <c r="E152" s="124">
        <f t="shared" si="3"/>
        <v>0.750902133084005</v>
      </c>
      <c r="F152" s="125">
        <v>11</v>
      </c>
      <c r="G152" s="115"/>
      <c r="H152" s="96"/>
    </row>
    <row r="153" spans="1:11" ht="15.75" x14ac:dyDescent="0.25">
      <c r="B153" s="77" t="s">
        <v>19</v>
      </c>
      <c r="C153" s="115">
        <v>29783976.239999998</v>
      </c>
      <c r="D153" s="124">
        <f t="shared" si="2"/>
        <v>3.6191280704893185E-2</v>
      </c>
      <c r="E153" s="124">
        <f t="shared" si="3"/>
        <v>0.78709341378889819</v>
      </c>
      <c r="F153" s="125">
        <v>9</v>
      </c>
      <c r="G153" s="115"/>
      <c r="H153" s="96"/>
    </row>
    <row r="154" spans="1:11" ht="15.75" x14ac:dyDescent="0.25">
      <c r="B154" s="77" t="s">
        <v>29</v>
      </c>
      <c r="C154" s="115">
        <v>20792797.850000001</v>
      </c>
      <c r="D154" s="124">
        <f t="shared" si="2"/>
        <v>2.5265867040909565E-2</v>
      </c>
      <c r="E154" s="124">
        <f t="shared" si="3"/>
        <v>0.81235928082980779</v>
      </c>
      <c r="F154" s="125">
        <v>23</v>
      </c>
      <c r="G154" s="115"/>
      <c r="H154" s="96"/>
    </row>
    <row r="155" spans="1:11" ht="15.75" x14ac:dyDescent="0.25">
      <c r="B155" s="77" t="s">
        <v>24</v>
      </c>
      <c r="C155" s="115">
        <v>19082730.479999997</v>
      </c>
      <c r="D155" s="124">
        <f t="shared" si="2"/>
        <v>2.3187919902043979E-2</v>
      </c>
      <c r="E155" s="124">
        <f t="shared" si="3"/>
        <v>0.83554720073185174</v>
      </c>
      <c r="F155" s="125">
        <v>11</v>
      </c>
      <c r="G155" s="115"/>
      <c r="H155" s="96"/>
    </row>
    <row r="156" spans="1:11" ht="15.75" x14ac:dyDescent="0.25">
      <c r="B156" s="77" t="s">
        <v>149</v>
      </c>
      <c r="C156" s="115">
        <v>18807182.240000002</v>
      </c>
      <c r="D156" s="124">
        <f t="shared" si="2"/>
        <v>2.2853094101042096E-2</v>
      </c>
      <c r="E156" s="124">
        <f t="shared" si="3"/>
        <v>0.85840029483289382</v>
      </c>
      <c r="F156" s="125">
        <v>23</v>
      </c>
      <c r="G156" s="115"/>
      <c r="H156" s="96"/>
    </row>
    <row r="157" spans="1:11" ht="15.75" x14ac:dyDescent="0.25">
      <c r="B157" s="77" t="s">
        <v>57</v>
      </c>
      <c r="C157" s="115">
        <v>10209675.920000002</v>
      </c>
      <c r="D157" s="124">
        <f t="shared" si="2"/>
        <v>1.240604156239109E-2</v>
      </c>
      <c r="E157" s="124">
        <f t="shared" si="3"/>
        <v>0.87080633639528493</v>
      </c>
      <c r="F157" s="125">
        <v>15</v>
      </c>
      <c r="G157" s="115"/>
      <c r="H157" s="96"/>
    </row>
    <row r="158" spans="1:11" ht="15.75" x14ac:dyDescent="0.25">
      <c r="B158" s="77" t="s">
        <v>39</v>
      </c>
      <c r="C158" s="115">
        <v>8261748.950000002</v>
      </c>
      <c r="D158" s="124">
        <f t="shared" si="2"/>
        <v>1.0039065064833218E-2</v>
      </c>
      <c r="E158" s="124">
        <f t="shared" si="3"/>
        <v>0.88084540146011814</v>
      </c>
      <c r="F158" s="125">
        <v>14</v>
      </c>
      <c r="G158" s="115"/>
      <c r="H158" s="96"/>
    </row>
    <row r="159" spans="1:11" ht="15.75" x14ac:dyDescent="0.25">
      <c r="B159" s="77" t="s">
        <v>23</v>
      </c>
      <c r="C159" s="115">
        <v>6260200.8999999994</v>
      </c>
      <c r="D159" s="124">
        <f t="shared" si="2"/>
        <v>7.606932204594216E-3</v>
      </c>
      <c r="E159" s="124">
        <f t="shared" si="3"/>
        <v>0.88845233366471232</v>
      </c>
      <c r="F159" s="125">
        <v>13</v>
      </c>
      <c r="G159" s="115"/>
      <c r="H159" s="96"/>
    </row>
    <row r="160" spans="1:11" ht="15.75" x14ac:dyDescent="0.25">
      <c r="B160" s="77" t="s">
        <v>89</v>
      </c>
      <c r="C160" s="115">
        <v>5778254.7600000007</v>
      </c>
      <c r="D160" s="124">
        <f t="shared" si="2"/>
        <v>7.0213069711858346E-3</v>
      </c>
      <c r="E160" s="124">
        <f t="shared" si="3"/>
        <v>0.89547364063589818</v>
      </c>
      <c r="F160" s="125">
        <v>7</v>
      </c>
      <c r="G160" s="115"/>
      <c r="H160" s="96"/>
    </row>
    <row r="161" spans="1:8" ht="15.75" x14ac:dyDescent="0.25">
      <c r="B161" s="77" t="s">
        <v>26</v>
      </c>
      <c r="C161" s="115">
        <v>5233013.3499999996</v>
      </c>
      <c r="D161" s="124">
        <f t="shared" si="2"/>
        <v>6.3587700163402847E-3</v>
      </c>
      <c r="E161" s="124">
        <f t="shared" si="3"/>
        <v>0.90183241065223851</v>
      </c>
      <c r="F161" s="125">
        <v>16</v>
      </c>
      <c r="G161" s="115"/>
      <c r="H161" s="96"/>
    </row>
    <row r="162" spans="1:8" ht="15.75" x14ac:dyDescent="0.25">
      <c r="B162" s="77" t="s">
        <v>38</v>
      </c>
      <c r="C162" s="115">
        <v>4293503.7000000011</v>
      </c>
      <c r="D162" s="124">
        <f t="shared" si="2"/>
        <v>5.2171475145589077E-3</v>
      </c>
      <c r="E162" s="124">
        <f t="shared" si="3"/>
        <v>0.90704955816679744</v>
      </c>
      <c r="F162" s="125">
        <v>12</v>
      </c>
      <c r="G162" s="115"/>
      <c r="H162" s="96"/>
    </row>
    <row r="163" spans="1:8" ht="15.75" x14ac:dyDescent="0.25">
      <c r="B163" s="77" t="s">
        <v>33</v>
      </c>
      <c r="C163" s="115">
        <v>3579176.91</v>
      </c>
      <c r="D163" s="124">
        <f t="shared" si="2"/>
        <v>4.3491505364658531E-3</v>
      </c>
      <c r="E163" s="124">
        <f t="shared" si="3"/>
        <v>0.91139870870326334</v>
      </c>
      <c r="F163" s="125">
        <v>7</v>
      </c>
      <c r="G163" s="115"/>
      <c r="H163" s="96"/>
    </row>
    <row r="164" spans="1:8" ht="15.75" x14ac:dyDescent="0.25">
      <c r="B164" s="77" t="s">
        <v>47</v>
      </c>
      <c r="C164" s="119">
        <v>2868680.94</v>
      </c>
      <c r="D164" s="124">
        <f t="shared" si="2"/>
        <v>3.4858084869435436E-3</v>
      </c>
      <c r="E164" s="124">
        <f t="shared" si="3"/>
        <v>0.91488451719020691</v>
      </c>
      <c r="F164" s="125">
        <v>14</v>
      </c>
      <c r="G164" s="115"/>
      <c r="H164" s="96"/>
    </row>
    <row r="165" spans="1:8" ht="15.75" x14ac:dyDescent="0.25">
      <c r="B165" s="77" t="s">
        <v>58</v>
      </c>
      <c r="C165" s="115">
        <v>911957.03000000014</v>
      </c>
      <c r="D165" s="124">
        <f t="shared" si="2"/>
        <v>1.1081425998186569E-3</v>
      </c>
      <c r="E165" s="124">
        <f t="shared" si="3"/>
        <v>0.91599265979002553</v>
      </c>
      <c r="F165" s="125">
        <v>11</v>
      </c>
      <c r="G165" s="115"/>
      <c r="H165" s="96"/>
    </row>
    <row r="166" spans="1:8" ht="15.75" x14ac:dyDescent="0.25">
      <c r="B166" s="121" t="s">
        <v>81</v>
      </c>
      <c r="C166" s="115">
        <v>69134680.399999857</v>
      </c>
      <c r="D166" s="124">
        <f t="shared" si="2"/>
        <v>8.4007340209974329E-2</v>
      </c>
      <c r="E166" s="124">
        <f t="shared" si="3"/>
        <v>0.99999999999999989</v>
      </c>
      <c r="F166" s="125"/>
      <c r="G166" s="115"/>
      <c r="H166" s="96"/>
    </row>
    <row r="167" spans="1:8" ht="15.75" x14ac:dyDescent="0.25">
      <c r="A167" s="117"/>
      <c r="B167" s="122" t="s">
        <v>184</v>
      </c>
      <c r="C167" s="120">
        <v>822959996.43839908</v>
      </c>
      <c r="D167" s="116"/>
      <c r="E167" s="116"/>
      <c r="F167" s="162">
        <v>74</v>
      </c>
    </row>
    <row r="169" spans="1:8" ht="15.75" x14ac:dyDescent="0.25">
      <c r="B169" s="79" t="s">
        <v>209</v>
      </c>
    </row>
  </sheetData>
  <sortState xmlns:xlrd2="http://schemas.microsoft.com/office/spreadsheetml/2017/richdata2" ref="B124:K140">
    <sortCondition descending="1" ref="C124"/>
  </sortState>
  <mergeCells count="7">
    <mergeCell ref="B147:G147"/>
    <mergeCell ref="B69:G69"/>
    <mergeCell ref="B9:G9"/>
    <mergeCell ref="B96:G96"/>
    <mergeCell ref="B29:G29"/>
    <mergeCell ref="B49:G49"/>
    <mergeCell ref="B122:G1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58"/>
  <sheetViews>
    <sheetView topLeftCell="A158" zoomScaleNormal="100" workbookViewId="0">
      <selection activeCell="A6" sqref="A6"/>
    </sheetView>
  </sheetViews>
  <sheetFormatPr baseColWidth="10" defaultColWidth="11.42578125" defaultRowHeight="13.5" x14ac:dyDescent="0.25"/>
  <cols>
    <col min="1" max="1" width="3.7109375" style="4" customWidth="1"/>
    <col min="2" max="2" width="29.28515625" style="4" customWidth="1"/>
    <col min="3" max="3" width="25.5703125" style="4" customWidth="1"/>
    <col min="4" max="4" width="16.5703125" style="4" bestFit="1" customWidth="1"/>
    <col min="5" max="5" width="16.7109375" style="4" bestFit="1" customWidth="1"/>
    <col min="6" max="6" width="17.5703125" style="4" customWidth="1"/>
    <col min="7" max="7" width="18.5703125" style="4" customWidth="1"/>
    <col min="8" max="8" width="17.42578125" style="4" customWidth="1"/>
    <col min="9" max="9" width="17.28515625" style="4" customWidth="1"/>
    <col min="10" max="11" width="16.5703125" style="4" bestFit="1" customWidth="1"/>
    <col min="12" max="12" width="17.85546875" style="4" bestFit="1" customWidth="1"/>
    <col min="13" max="13" width="13.7109375" style="4" bestFit="1" customWidth="1"/>
    <col min="14" max="14" width="15.7109375" style="4" bestFit="1" customWidth="1"/>
    <col min="15" max="16" width="14.5703125" style="4" bestFit="1" customWidth="1"/>
    <col min="17" max="16384" width="11.42578125" style="4"/>
  </cols>
  <sheetData>
    <row r="1" spans="1:14" s="1" customFormat="1" ht="20.100000000000001" customHeight="1" x14ac:dyDescent="0.25">
      <c r="C1" s="30"/>
      <c r="E1" s="30"/>
    </row>
    <row r="2" spans="1:14" s="1" customFormat="1" ht="15.75" x14ac:dyDescent="0.25">
      <c r="C2" s="30"/>
      <c r="E2" s="30"/>
    </row>
    <row r="3" spans="1:14" s="1" customFormat="1" ht="15.75" x14ac:dyDescent="0.25">
      <c r="C3" s="30"/>
      <c r="E3" s="30"/>
    </row>
    <row r="4" spans="1:14" s="1" customFormat="1" ht="45" customHeight="1" x14ac:dyDescent="0.25">
      <c r="C4" s="30"/>
      <c r="E4" s="30"/>
    </row>
    <row r="5" spans="1:14" s="1" customFormat="1" ht="5.25" customHeight="1" x14ac:dyDescent="0.25">
      <c r="A5" s="2"/>
      <c r="B5" s="2"/>
      <c r="C5" s="3"/>
      <c r="D5" s="2"/>
      <c r="E5" s="3"/>
      <c r="F5" s="2"/>
      <c r="G5" s="2"/>
      <c r="H5" s="2"/>
      <c r="I5" s="2"/>
      <c r="J5" s="2"/>
      <c r="K5" s="2"/>
      <c r="L5" s="2"/>
      <c r="M5" s="2"/>
      <c r="N5" s="2"/>
    </row>
    <row r="6" spans="1:14" s="1" customFormat="1" ht="5.25" customHeight="1" x14ac:dyDescent="0.25">
      <c r="C6" s="30"/>
      <c r="E6" s="30"/>
    </row>
    <row r="7" spans="1:14" s="1" customFormat="1" ht="20.100000000000001" customHeight="1" x14ac:dyDescent="0.25">
      <c r="A7" s="1" t="s">
        <v>133</v>
      </c>
      <c r="B7" s="6" t="s">
        <v>225</v>
      </c>
      <c r="N7" s="4"/>
    </row>
    <row r="8" spans="1:14" s="1" customFormat="1" ht="3.75" customHeight="1" x14ac:dyDescent="0.25">
      <c r="B8" s="7"/>
      <c r="C8" s="8"/>
      <c r="D8" s="9"/>
      <c r="E8" s="8"/>
      <c r="F8" s="9"/>
      <c r="G8" s="9"/>
      <c r="H8" s="9"/>
      <c r="I8" s="9"/>
      <c r="J8" s="9"/>
      <c r="K8" s="9"/>
      <c r="L8" s="9"/>
      <c r="M8" s="9"/>
      <c r="N8" s="9"/>
    </row>
    <row r="9" spans="1:14" s="11" customFormat="1" ht="18" customHeight="1" x14ac:dyDescent="0.25">
      <c r="B9" s="186"/>
      <c r="C9" s="186"/>
      <c r="D9" s="186"/>
      <c r="E9" s="186"/>
      <c r="F9" s="186"/>
      <c r="G9" s="186"/>
      <c r="K9" s="51"/>
    </row>
    <row r="10" spans="1:14" ht="24" customHeight="1" x14ac:dyDescent="0.25">
      <c r="B10" s="127" t="s">
        <v>156</v>
      </c>
      <c r="C10" s="127" t="s">
        <v>9</v>
      </c>
      <c r="D10" s="127" t="s">
        <v>77</v>
      </c>
      <c r="E10" s="127" t="s">
        <v>8</v>
      </c>
      <c r="F10" s="127" t="s">
        <v>79</v>
      </c>
      <c r="G10" s="127" t="s">
        <v>11</v>
      </c>
      <c r="H10" s="127" t="s">
        <v>12</v>
      </c>
      <c r="I10" s="127" t="s">
        <v>176</v>
      </c>
    </row>
    <row r="11" spans="1:14" ht="15.75" x14ac:dyDescent="0.25">
      <c r="B11" s="33" t="s">
        <v>177</v>
      </c>
      <c r="C11" s="174">
        <v>0.24</v>
      </c>
      <c r="D11" s="34">
        <v>1.587</v>
      </c>
      <c r="E11" s="34"/>
      <c r="F11" s="34">
        <v>152</v>
      </c>
      <c r="G11" s="34">
        <v>270</v>
      </c>
      <c r="H11" s="34">
        <v>107</v>
      </c>
      <c r="I11" s="34">
        <f>SUM(C11:H11)</f>
        <v>530.827</v>
      </c>
      <c r="J11" s="96"/>
      <c r="K11" s="147"/>
    </row>
    <row r="12" spans="1:14" ht="15.75" x14ac:dyDescent="0.25">
      <c r="B12" s="16" t="s">
        <v>150</v>
      </c>
      <c r="C12" s="17">
        <v>59.702999999999996</v>
      </c>
      <c r="D12" s="17">
        <v>190.39204999999998</v>
      </c>
      <c r="E12" s="17">
        <v>653.36437000000001</v>
      </c>
      <c r="F12" s="17">
        <v>12875.6</v>
      </c>
      <c r="G12" s="17">
        <v>12213.908294000004</v>
      </c>
      <c r="H12" s="17">
        <v>11716.162369999998</v>
      </c>
      <c r="I12" s="17">
        <f t="shared" ref="I12:I18" si="0">SUM(C12:H12)</f>
        <v>37709.130084000004</v>
      </c>
      <c r="J12" s="96"/>
      <c r="K12" s="147"/>
    </row>
    <row r="13" spans="1:14" ht="15.75" x14ac:dyDescent="0.25">
      <c r="B13" s="16" t="s">
        <v>178</v>
      </c>
      <c r="C13" s="18"/>
      <c r="D13" s="17">
        <v>518</v>
      </c>
      <c r="E13" s="88"/>
      <c r="F13" s="17">
        <v>439</v>
      </c>
      <c r="G13" s="17"/>
      <c r="H13" s="17">
        <v>111</v>
      </c>
      <c r="I13" s="17">
        <f t="shared" si="0"/>
        <v>1068</v>
      </c>
      <c r="J13" s="96"/>
      <c r="K13" s="147"/>
      <c r="L13" s="96"/>
      <c r="M13" s="96"/>
      <c r="N13" s="96"/>
    </row>
    <row r="14" spans="1:14" ht="15.75" x14ac:dyDescent="0.25">
      <c r="B14" s="16" t="s">
        <v>151</v>
      </c>
      <c r="C14" s="17">
        <v>5.6989999999999998</v>
      </c>
      <c r="D14" s="17">
        <v>54</v>
      </c>
      <c r="E14" s="17">
        <v>1.8068</v>
      </c>
      <c r="F14" s="17">
        <v>3999.6859999999997</v>
      </c>
      <c r="G14" s="17">
        <v>442.75699999999995</v>
      </c>
      <c r="H14" s="17">
        <v>17.228000000000002</v>
      </c>
      <c r="I14" s="17">
        <f t="shared" si="0"/>
        <v>4521.1767999999993</v>
      </c>
      <c r="J14" s="96"/>
      <c r="K14" s="147"/>
    </row>
    <row r="15" spans="1:14" ht="15.75" x14ac:dyDescent="0.25">
      <c r="B15" s="16" t="s">
        <v>152</v>
      </c>
      <c r="C15" s="88">
        <v>1.79</v>
      </c>
      <c r="D15" s="17">
        <v>430.71</v>
      </c>
      <c r="E15" s="17">
        <v>4303.66</v>
      </c>
      <c r="F15" s="17">
        <v>4393.0001200000006</v>
      </c>
      <c r="G15" s="17">
        <v>986.30650000000003</v>
      </c>
      <c r="H15" s="17">
        <v>1205.8456490000001</v>
      </c>
      <c r="I15" s="17">
        <f t="shared" si="0"/>
        <v>11321.312269000002</v>
      </c>
      <c r="J15" s="96"/>
      <c r="K15" s="147"/>
    </row>
    <row r="16" spans="1:14" ht="15.75" x14ac:dyDescent="0.25">
      <c r="B16" s="16" t="s">
        <v>153</v>
      </c>
      <c r="C16" s="17"/>
      <c r="D16" s="17">
        <v>501</v>
      </c>
      <c r="E16" s="17">
        <v>4484.317</v>
      </c>
      <c r="F16" s="17"/>
      <c r="G16" s="17">
        <v>83.53</v>
      </c>
      <c r="H16" s="17">
        <v>77.740000000000009</v>
      </c>
      <c r="I16" s="17">
        <f t="shared" si="0"/>
        <v>5146.5869999999995</v>
      </c>
      <c r="J16" s="96"/>
      <c r="K16" s="147"/>
    </row>
    <row r="17" spans="2:15" ht="15.75" x14ac:dyDescent="0.25">
      <c r="B17" s="16" t="s">
        <v>154</v>
      </c>
      <c r="C17" s="17">
        <v>6993.3180000000002</v>
      </c>
      <c r="D17" s="17">
        <v>7</v>
      </c>
      <c r="E17" s="17">
        <v>353</v>
      </c>
      <c r="F17" s="136">
        <v>4264.1769299999996</v>
      </c>
      <c r="G17" s="17">
        <v>2120.0960999999998</v>
      </c>
      <c r="H17" s="17">
        <v>625.54600000000005</v>
      </c>
      <c r="I17" s="17">
        <f t="shared" si="0"/>
        <v>14363.13703</v>
      </c>
      <c r="J17" s="96"/>
      <c r="K17" s="147"/>
    </row>
    <row r="18" spans="2:15" s="78" customFormat="1" ht="15.75" x14ac:dyDescent="0.25">
      <c r="B18" s="21" t="s">
        <v>155</v>
      </c>
      <c r="C18" s="22">
        <v>7060.75</v>
      </c>
      <c r="D18" s="22">
        <v>1702.68905</v>
      </c>
      <c r="E18" s="22">
        <v>9796.1481700000004</v>
      </c>
      <c r="F18" s="22">
        <v>26123.463049999998</v>
      </c>
      <c r="G18" s="22">
        <v>16116.597894000006</v>
      </c>
      <c r="H18" s="22">
        <v>13860.522018999998</v>
      </c>
      <c r="I18" s="22">
        <f t="shared" si="0"/>
        <v>74660.170183000009</v>
      </c>
      <c r="J18" s="96"/>
      <c r="K18" s="156"/>
    </row>
    <row r="19" spans="2:15" x14ac:dyDescent="0.25">
      <c r="C19" s="159"/>
      <c r="D19" s="159"/>
      <c r="E19" s="159"/>
      <c r="F19" s="159"/>
      <c r="G19" s="159"/>
      <c r="H19" s="159"/>
      <c r="I19" s="100"/>
    </row>
    <row r="20" spans="2:15" s="1" customFormat="1" ht="20.100000000000001" customHeight="1" x14ac:dyDescent="0.25">
      <c r="B20" s="6" t="s">
        <v>226</v>
      </c>
      <c r="N20" s="4"/>
    </row>
    <row r="21" spans="2:15" s="1" customFormat="1" ht="3.75" customHeight="1" x14ac:dyDescent="0.25">
      <c r="B21" s="7"/>
      <c r="C21" s="8"/>
      <c r="D21" s="9"/>
      <c r="E21" s="8"/>
      <c r="F21" s="9"/>
      <c r="G21" s="9"/>
      <c r="H21" s="9"/>
      <c r="I21" s="9"/>
      <c r="J21" s="9"/>
      <c r="K21" s="9"/>
      <c r="L21" s="9"/>
      <c r="M21" s="9"/>
      <c r="N21" s="9"/>
    </row>
    <row r="22" spans="2:15" s="11" customFormat="1" ht="18" customHeight="1" x14ac:dyDescent="0.25">
      <c r="B22" s="186"/>
      <c r="C22" s="186"/>
      <c r="D22" s="186"/>
      <c r="E22" s="186"/>
      <c r="F22" s="186"/>
      <c r="G22" s="186"/>
      <c r="K22" s="51"/>
    </row>
    <row r="23" spans="2:15" ht="24.75" customHeight="1" x14ac:dyDescent="0.25">
      <c r="B23" s="127" t="s">
        <v>156</v>
      </c>
      <c r="C23" s="127" t="s">
        <v>9</v>
      </c>
      <c r="D23" s="127" t="s">
        <v>77</v>
      </c>
      <c r="E23" s="127" t="s">
        <v>8</v>
      </c>
      <c r="F23" s="127" t="s">
        <v>79</v>
      </c>
      <c r="G23" s="127" t="s">
        <v>11</v>
      </c>
      <c r="H23" s="127" t="s">
        <v>12</v>
      </c>
      <c r="I23" s="127" t="s">
        <v>176</v>
      </c>
    </row>
    <row r="24" spans="2:15" ht="15.75" x14ac:dyDescent="0.25">
      <c r="B24" s="33" t="s">
        <v>177</v>
      </c>
      <c r="C24" s="35">
        <v>3580.19</v>
      </c>
      <c r="D24" s="35">
        <v>33472.28</v>
      </c>
      <c r="E24" s="35"/>
      <c r="F24" s="35">
        <v>852008</v>
      </c>
      <c r="G24" s="35">
        <v>2227169.25</v>
      </c>
      <c r="H24" s="35">
        <v>2240114</v>
      </c>
      <c r="I24" s="35">
        <f>SUM(C24:H24)</f>
        <v>5356343.72</v>
      </c>
      <c r="K24" s="53"/>
    </row>
    <row r="25" spans="2:15" ht="15.75" x14ac:dyDescent="0.25">
      <c r="B25" s="16" t="s">
        <v>150</v>
      </c>
      <c r="C25" s="18">
        <v>1496564.81</v>
      </c>
      <c r="D25" s="18">
        <v>6013279.4000000004</v>
      </c>
      <c r="E25" s="18">
        <v>10502130.280000001</v>
      </c>
      <c r="F25" s="18">
        <v>140944801</v>
      </c>
      <c r="G25" s="18">
        <v>160809306.94679999</v>
      </c>
      <c r="H25" s="18">
        <v>35586633.680000007</v>
      </c>
      <c r="I25" s="18">
        <f t="shared" ref="I25:I30" si="1">SUM(C25:H25)</f>
        <v>355352716.11680001</v>
      </c>
      <c r="K25" s="53"/>
    </row>
    <row r="26" spans="2:15" ht="15.75" x14ac:dyDescent="0.25">
      <c r="B26" s="16" t="s">
        <v>178</v>
      </c>
      <c r="C26" s="18"/>
      <c r="D26" s="18">
        <v>4653018.7</v>
      </c>
      <c r="E26" s="18"/>
      <c r="F26" s="18">
        <v>2418240</v>
      </c>
      <c r="G26" s="18"/>
      <c r="H26" s="18">
        <v>2828540.53</v>
      </c>
      <c r="I26" s="18">
        <f t="shared" si="1"/>
        <v>9899799.2300000004</v>
      </c>
      <c r="J26" s="96"/>
      <c r="K26" s="53"/>
      <c r="L26" s="96"/>
      <c r="M26" s="96"/>
      <c r="N26" s="96"/>
      <c r="O26" s="96"/>
    </row>
    <row r="27" spans="2:15" ht="15.75" x14ac:dyDescent="0.25">
      <c r="B27" s="16" t="s">
        <v>151</v>
      </c>
      <c r="C27" s="18">
        <v>133420</v>
      </c>
      <c r="D27" s="18">
        <v>712000</v>
      </c>
      <c r="E27" s="18">
        <v>1608880</v>
      </c>
      <c r="F27" s="18">
        <v>31304558.32</v>
      </c>
      <c r="G27" s="18">
        <v>3437740.8200000003</v>
      </c>
      <c r="H27" s="18">
        <v>411213.63</v>
      </c>
      <c r="I27" s="18">
        <f t="shared" si="1"/>
        <v>37607812.770000003</v>
      </c>
      <c r="K27" s="53"/>
    </row>
    <row r="28" spans="2:15" ht="15.75" x14ac:dyDescent="0.25">
      <c r="B28" s="16" t="s">
        <v>152</v>
      </c>
      <c r="C28" s="18">
        <v>43738</v>
      </c>
      <c r="D28" s="18">
        <v>7175371.9699999988</v>
      </c>
      <c r="E28" s="18">
        <v>37548360.159999996</v>
      </c>
      <c r="F28" s="137">
        <v>52893283.510000005</v>
      </c>
      <c r="G28" s="18">
        <v>9103395.0099999998</v>
      </c>
      <c r="H28" s="18">
        <v>14261301.331598965</v>
      </c>
      <c r="I28" s="18">
        <f t="shared" si="1"/>
        <v>121025449.98159897</v>
      </c>
      <c r="K28" s="53"/>
    </row>
    <row r="29" spans="2:15" ht="15.75" x14ac:dyDescent="0.25">
      <c r="B29" s="16" t="s">
        <v>153</v>
      </c>
      <c r="C29" s="18">
        <v>191352920.59999996</v>
      </c>
      <c r="D29" s="18">
        <v>6775706.29</v>
      </c>
      <c r="E29" s="18">
        <v>59755101.43</v>
      </c>
      <c r="F29" s="18"/>
      <c r="G29" s="18">
        <v>768466.65999999992</v>
      </c>
      <c r="H29" s="18">
        <v>1064050.6599999999</v>
      </c>
      <c r="I29" s="18">
        <f t="shared" si="1"/>
        <v>259716245.63999996</v>
      </c>
      <c r="K29" s="53"/>
    </row>
    <row r="30" spans="2:15" ht="15.75" x14ac:dyDescent="0.25">
      <c r="B30" s="16" t="s">
        <v>154</v>
      </c>
      <c r="C30" s="18"/>
      <c r="D30" s="18">
        <v>318775.48</v>
      </c>
      <c r="E30" s="18">
        <v>5279817</v>
      </c>
      <c r="F30" s="18">
        <v>13694000.669999998</v>
      </c>
      <c r="G30" s="18">
        <v>11029020.329999998</v>
      </c>
      <c r="H30" s="18">
        <v>3680015.5</v>
      </c>
      <c r="I30" s="18">
        <f t="shared" si="1"/>
        <v>34001628.979999997</v>
      </c>
      <c r="K30" s="53"/>
    </row>
    <row r="31" spans="2:15" s="78" customFormat="1" ht="15.75" x14ac:dyDescent="0.25">
      <c r="B31" s="21" t="s">
        <v>155</v>
      </c>
      <c r="C31" s="23">
        <v>193030223.59999996</v>
      </c>
      <c r="D31" s="23">
        <v>25681624.120000001</v>
      </c>
      <c r="E31" s="23">
        <v>114433230.16</v>
      </c>
      <c r="F31" s="23">
        <v>242106891.49999997</v>
      </c>
      <c r="G31" s="23">
        <v>187375099.01679999</v>
      </c>
      <c r="H31" s="23">
        <v>60071869.331598975</v>
      </c>
      <c r="I31" s="23">
        <v>822959996.43839896</v>
      </c>
      <c r="K31" s="157"/>
    </row>
    <row r="32" spans="2:15" x14ac:dyDescent="0.25">
      <c r="C32" s="71"/>
      <c r="D32" s="71"/>
      <c r="E32" s="71"/>
      <c r="F32" s="71"/>
      <c r="G32" s="71"/>
      <c r="H32" s="71"/>
      <c r="I32" s="71"/>
    </row>
    <row r="34" spans="2:14" s="11" customFormat="1" ht="18" customHeight="1" x14ac:dyDescent="0.25">
      <c r="B34" s="6" t="s">
        <v>227</v>
      </c>
      <c r="C34" s="6"/>
      <c r="D34" s="6"/>
      <c r="E34" s="6"/>
      <c r="F34" s="46"/>
      <c r="G34" s="47"/>
      <c r="H34" s="48"/>
      <c r="L34" s="51"/>
      <c r="M34" s="51"/>
      <c r="N34" s="51"/>
    </row>
    <row r="35" spans="2:14" s="1" customFormat="1" ht="3.75" customHeight="1" x14ac:dyDescent="0.25">
      <c r="B35" s="26"/>
      <c r="C35" s="27"/>
      <c r="D35" s="28"/>
      <c r="E35" s="27"/>
      <c r="F35" s="28"/>
      <c r="G35" s="28"/>
      <c r="H35" s="28"/>
      <c r="I35" s="28"/>
      <c r="J35" s="28"/>
      <c r="K35" s="28"/>
      <c r="L35" s="28"/>
      <c r="M35" s="28"/>
      <c r="N35" s="28"/>
    </row>
    <row r="36" spans="2:14" s="1" customFormat="1" ht="18" customHeight="1" x14ac:dyDescent="0.25">
      <c r="B36" s="29"/>
      <c r="C36" s="30"/>
      <c r="E36" s="30"/>
    </row>
    <row r="37" spans="2:14" s="11" customFormat="1" ht="15.75" x14ac:dyDescent="0.25">
      <c r="B37" s="10"/>
      <c r="C37" s="191" t="s">
        <v>179</v>
      </c>
      <c r="D37" s="193"/>
      <c r="E37" s="191" t="s">
        <v>160</v>
      </c>
      <c r="F37" s="193"/>
      <c r="G37" s="191" t="s">
        <v>161</v>
      </c>
      <c r="H37" s="193"/>
      <c r="I37" s="191" t="s">
        <v>162</v>
      </c>
      <c r="J37" s="193"/>
      <c r="K37" s="191" t="s">
        <v>163</v>
      </c>
      <c r="L37" s="193"/>
    </row>
    <row r="38" spans="2:14" s="11" customFormat="1" ht="18" customHeight="1" x14ac:dyDescent="0.25">
      <c r="B38" s="13" t="s">
        <v>127</v>
      </c>
      <c r="C38" s="13" t="s">
        <v>5</v>
      </c>
      <c r="D38" s="13" t="s">
        <v>7</v>
      </c>
      <c r="E38" s="13" t="s">
        <v>5</v>
      </c>
      <c r="F38" s="13" t="s">
        <v>7</v>
      </c>
      <c r="G38" s="13" t="s">
        <v>5</v>
      </c>
      <c r="H38" s="13" t="s">
        <v>7</v>
      </c>
      <c r="I38" s="13" t="s">
        <v>5</v>
      </c>
      <c r="J38" s="13" t="s">
        <v>7</v>
      </c>
      <c r="K38" s="13" t="s">
        <v>5</v>
      </c>
      <c r="L38" s="13" t="s">
        <v>7</v>
      </c>
    </row>
    <row r="39" spans="2:14" ht="15.75" x14ac:dyDescent="0.25">
      <c r="B39" s="135" t="s">
        <v>27</v>
      </c>
      <c r="C39" s="137">
        <v>0.02</v>
      </c>
      <c r="D39" s="137">
        <v>413.19</v>
      </c>
      <c r="E39" s="136">
        <v>2</v>
      </c>
      <c r="F39" s="137">
        <v>20575</v>
      </c>
      <c r="G39" s="136"/>
      <c r="H39" s="137"/>
      <c r="I39" s="136"/>
      <c r="J39" s="137"/>
      <c r="K39" s="136">
        <v>6635.47</v>
      </c>
      <c r="L39" s="137">
        <v>181693285.00999999</v>
      </c>
    </row>
    <row r="40" spans="2:14" s="11" customFormat="1" ht="15.75" x14ac:dyDescent="0.25">
      <c r="B40" s="135" t="s">
        <v>29</v>
      </c>
      <c r="C40" s="138"/>
      <c r="D40" s="137"/>
      <c r="E40" s="136">
        <v>3</v>
      </c>
      <c r="F40" s="137">
        <v>62847</v>
      </c>
      <c r="G40" s="136"/>
      <c r="H40" s="137"/>
      <c r="I40" s="136"/>
      <c r="J40" s="137"/>
      <c r="K40" s="136">
        <v>228.45000000000002</v>
      </c>
      <c r="L40" s="137">
        <v>6516512.7200000007</v>
      </c>
      <c r="M40" s="45"/>
    </row>
    <row r="41" spans="2:14" s="11" customFormat="1" ht="15.75" x14ac:dyDescent="0.25">
      <c r="B41" s="135" t="s">
        <v>34</v>
      </c>
      <c r="C41" s="137"/>
      <c r="D41" s="137"/>
      <c r="E41" s="138"/>
      <c r="F41" s="137"/>
      <c r="G41" s="138"/>
      <c r="H41" s="137"/>
      <c r="I41" s="138"/>
      <c r="J41" s="137"/>
      <c r="K41" s="138">
        <v>47.87</v>
      </c>
      <c r="L41" s="137">
        <v>1213094.6200000001</v>
      </c>
      <c r="M41" s="45"/>
    </row>
    <row r="42" spans="2:14" s="11" customFormat="1" ht="15.75" x14ac:dyDescent="0.25">
      <c r="B42" s="135" t="s">
        <v>21</v>
      </c>
      <c r="C42" s="138">
        <v>0.22</v>
      </c>
      <c r="D42" s="137">
        <v>3167</v>
      </c>
      <c r="E42" s="136">
        <v>49.202999999999996</v>
      </c>
      <c r="F42" s="137">
        <v>1292511.81</v>
      </c>
      <c r="G42" s="136"/>
      <c r="H42" s="137"/>
      <c r="I42" s="136">
        <v>1.79</v>
      </c>
      <c r="J42" s="137">
        <v>43738</v>
      </c>
      <c r="K42" s="136">
        <v>35.980000000000004</v>
      </c>
      <c r="L42" s="137">
        <v>750709.15999999992</v>
      </c>
      <c r="M42" s="45"/>
    </row>
    <row r="43" spans="2:14" s="11" customFormat="1" ht="15.75" x14ac:dyDescent="0.25">
      <c r="B43" s="135" t="s">
        <v>32</v>
      </c>
      <c r="C43" s="137"/>
      <c r="D43" s="137"/>
      <c r="E43" s="136"/>
      <c r="F43" s="137"/>
      <c r="G43" s="136"/>
      <c r="H43" s="137"/>
      <c r="I43" s="136"/>
      <c r="J43" s="137"/>
      <c r="K43" s="136">
        <v>17.21</v>
      </c>
      <c r="L43" s="137">
        <v>560529.54</v>
      </c>
      <c r="M43" s="45"/>
    </row>
    <row r="44" spans="2:14" s="11" customFormat="1" ht="15.75" x14ac:dyDescent="0.25">
      <c r="B44" s="135" t="s">
        <v>33</v>
      </c>
      <c r="C44" s="136"/>
      <c r="D44" s="137"/>
      <c r="E44" s="136">
        <v>3</v>
      </c>
      <c r="F44" s="137">
        <v>53833</v>
      </c>
      <c r="G44" s="136"/>
      <c r="H44" s="137"/>
      <c r="I44" s="136"/>
      <c r="J44" s="137"/>
      <c r="K44" s="136">
        <v>17.75</v>
      </c>
      <c r="L44" s="137">
        <v>397731.18999999994</v>
      </c>
      <c r="M44" s="45"/>
    </row>
    <row r="45" spans="2:14" s="11" customFormat="1" ht="15.75" x14ac:dyDescent="0.25">
      <c r="B45" s="135" t="s">
        <v>35</v>
      </c>
      <c r="C45" s="138"/>
      <c r="D45" s="137"/>
      <c r="E45" s="136"/>
      <c r="F45" s="137"/>
      <c r="G45" s="136"/>
      <c r="H45" s="137"/>
      <c r="I45" s="138"/>
      <c r="J45" s="137"/>
      <c r="K45" s="136">
        <v>6.97</v>
      </c>
      <c r="L45" s="137">
        <v>134672.84</v>
      </c>
      <c r="M45" s="45"/>
    </row>
    <row r="46" spans="2:14" s="11" customFormat="1" ht="15.75" x14ac:dyDescent="0.25">
      <c r="B46" s="135" t="s">
        <v>23</v>
      </c>
      <c r="C46" s="137"/>
      <c r="D46" s="137"/>
      <c r="E46" s="136">
        <v>2</v>
      </c>
      <c r="F46" s="137">
        <v>51813</v>
      </c>
      <c r="G46" s="136">
        <v>3.35</v>
      </c>
      <c r="H46" s="137">
        <v>60300</v>
      </c>
      <c r="I46" s="136"/>
      <c r="J46" s="137"/>
      <c r="K46" s="136">
        <v>2.4279999999999999</v>
      </c>
      <c r="L46" s="137">
        <v>55252.39</v>
      </c>
      <c r="M46" s="45"/>
    </row>
    <row r="47" spans="2:14" s="11" customFormat="1" ht="15.75" x14ac:dyDescent="0.25">
      <c r="B47" s="135" t="s">
        <v>26</v>
      </c>
      <c r="C47" s="138"/>
      <c r="D47" s="137"/>
      <c r="E47" s="136">
        <v>0.5</v>
      </c>
      <c r="F47" s="137">
        <v>14985</v>
      </c>
      <c r="G47" s="136"/>
      <c r="H47" s="137"/>
      <c r="I47" s="136"/>
      <c r="J47" s="137"/>
      <c r="K47" s="136">
        <v>1.19</v>
      </c>
      <c r="L47" s="137">
        <v>31133.13</v>
      </c>
      <c r="M47" s="45"/>
    </row>
    <row r="48" spans="2:14" s="11" customFormat="1" ht="15.75" x14ac:dyDescent="0.25">
      <c r="B48" s="176" t="s">
        <v>65</v>
      </c>
      <c r="C48" s="178"/>
      <c r="D48" s="179"/>
      <c r="E48" s="181"/>
      <c r="F48" s="179"/>
      <c r="G48" s="181">
        <v>2.3490000000000002</v>
      </c>
      <c r="H48" s="179">
        <v>73120</v>
      </c>
      <c r="I48" s="181"/>
      <c r="J48" s="179"/>
      <c r="K48" s="181"/>
      <c r="L48" s="179"/>
      <c r="M48" s="45"/>
    </row>
    <row r="49" spans="2:17" s="11" customFormat="1" ht="15.75" x14ac:dyDescent="0.25">
      <c r="B49" s="175" t="s">
        <v>66</v>
      </c>
      <c r="C49" s="177">
        <f>+C39+C42</f>
        <v>0.24</v>
      </c>
      <c r="D49" s="177">
        <f>+D39+D42</f>
        <v>3580.19</v>
      </c>
      <c r="E49" s="180">
        <v>59.702999999999996</v>
      </c>
      <c r="F49" s="177">
        <v>1496564.81</v>
      </c>
      <c r="G49" s="180">
        <v>5.6989999999999998</v>
      </c>
      <c r="H49" s="177">
        <v>133420</v>
      </c>
      <c r="I49" s="182">
        <v>1.79</v>
      </c>
      <c r="J49" s="177">
        <v>43738</v>
      </c>
      <c r="K49" s="180">
        <v>6993.3180000000002</v>
      </c>
      <c r="L49" s="183">
        <v>191352920.59999999</v>
      </c>
      <c r="M49" s="45"/>
      <c r="N49" s="45"/>
    </row>
    <row r="50" spans="2:17" s="11" customFormat="1" ht="15.75" x14ac:dyDescent="0.25">
      <c r="M50" s="45"/>
    </row>
    <row r="51" spans="2:17" s="11" customFormat="1" ht="18" customHeight="1" x14ac:dyDescent="0.25">
      <c r="B51" s="6" t="s">
        <v>228</v>
      </c>
      <c r="C51" s="6"/>
      <c r="D51" s="6"/>
      <c r="E51" s="6"/>
      <c r="F51" s="6"/>
      <c r="G51" s="6"/>
      <c r="L51" s="51"/>
      <c r="M51" s="51"/>
      <c r="N51" s="51"/>
    </row>
    <row r="52" spans="2:17" s="1" customFormat="1" ht="3.75" customHeight="1" x14ac:dyDescent="0.25">
      <c r="B52" s="26"/>
      <c r="C52" s="27"/>
      <c r="D52" s="28"/>
      <c r="E52" s="27"/>
      <c r="F52" s="28"/>
      <c r="G52" s="28"/>
      <c r="H52" s="28"/>
      <c r="I52" s="28"/>
      <c r="J52" s="28"/>
      <c r="K52" s="28"/>
      <c r="L52" s="28"/>
      <c r="M52" s="28"/>
    </row>
    <row r="53" spans="2:17" s="1" customFormat="1" ht="10.5" customHeight="1" x14ac:dyDescent="0.25">
      <c r="B53" s="29"/>
      <c r="C53" s="30"/>
      <c r="D53" s="30"/>
      <c r="E53" s="30"/>
      <c r="F53" s="30"/>
      <c r="L53" s="30"/>
      <c r="P53" s="30"/>
    </row>
    <row r="54" spans="2:17" s="1" customFormat="1" ht="10.5" customHeight="1" x14ac:dyDescent="0.25">
      <c r="B54" s="29"/>
      <c r="C54" s="30"/>
      <c r="E54" s="30"/>
    </row>
    <row r="55" spans="2:17" s="51" customFormat="1" ht="15.75" x14ac:dyDescent="0.25">
      <c r="B55" s="52"/>
      <c r="C55" s="191" t="s">
        <v>179</v>
      </c>
      <c r="D55" s="193"/>
      <c r="E55" s="191" t="s">
        <v>160</v>
      </c>
      <c r="F55" s="193"/>
      <c r="G55" s="191" t="s">
        <v>180</v>
      </c>
      <c r="H55" s="193"/>
      <c r="I55" s="191" t="s">
        <v>161</v>
      </c>
      <c r="J55" s="193"/>
      <c r="K55" s="191" t="s">
        <v>162</v>
      </c>
      <c r="L55" s="193"/>
      <c r="M55" s="191" t="s">
        <v>163</v>
      </c>
      <c r="N55" s="193"/>
      <c r="O55" s="191" t="s">
        <v>164</v>
      </c>
      <c r="P55" s="193"/>
    </row>
    <row r="56" spans="2:17" s="11" customFormat="1" ht="18" customHeight="1" x14ac:dyDescent="0.25">
      <c r="B56" s="13" t="s">
        <v>128</v>
      </c>
      <c r="C56" s="13" t="s">
        <v>5</v>
      </c>
      <c r="D56" s="13" t="s">
        <v>7</v>
      </c>
      <c r="E56" s="13" t="s">
        <v>5</v>
      </c>
      <c r="F56" s="13" t="s">
        <v>7</v>
      </c>
      <c r="G56" s="13" t="s">
        <v>5</v>
      </c>
      <c r="H56" s="13" t="s">
        <v>7</v>
      </c>
      <c r="I56" s="13" t="s">
        <v>5</v>
      </c>
      <c r="J56" s="13" t="s">
        <v>7</v>
      </c>
      <c r="K56" s="13" t="s">
        <v>5</v>
      </c>
      <c r="L56" s="13" t="s">
        <v>7</v>
      </c>
      <c r="M56" s="13" t="s">
        <v>5</v>
      </c>
      <c r="N56" s="13" t="s">
        <v>7</v>
      </c>
      <c r="O56" s="13" t="s">
        <v>5</v>
      </c>
      <c r="P56" s="13" t="s">
        <v>7</v>
      </c>
    </row>
    <row r="57" spans="2:17" s="11" customFormat="1" ht="18" customHeight="1" x14ac:dyDescent="0.25">
      <c r="B57" s="135" t="s">
        <v>67</v>
      </c>
      <c r="C57" s="136"/>
      <c r="D57" s="137"/>
      <c r="E57" s="136">
        <v>2</v>
      </c>
      <c r="F57" s="137">
        <v>42634</v>
      </c>
      <c r="G57" s="136"/>
      <c r="H57" s="137"/>
      <c r="I57" s="136"/>
      <c r="J57" s="137"/>
      <c r="K57" s="137"/>
      <c r="L57" s="137"/>
      <c r="M57" s="136">
        <v>4</v>
      </c>
      <c r="N57" s="137">
        <v>115159</v>
      </c>
      <c r="O57" s="136">
        <v>7</v>
      </c>
      <c r="P57" s="137">
        <v>318775.48</v>
      </c>
      <c r="Q57" s="53"/>
    </row>
    <row r="58" spans="2:17" s="11" customFormat="1" ht="18" customHeight="1" x14ac:dyDescent="0.25">
      <c r="B58" s="135" t="s">
        <v>29</v>
      </c>
      <c r="C58" s="136"/>
      <c r="D58" s="137"/>
      <c r="E58" s="136"/>
      <c r="F58" s="137"/>
      <c r="G58" s="136">
        <v>518</v>
      </c>
      <c r="H58" s="137">
        <v>4653018.7</v>
      </c>
      <c r="I58" s="136"/>
      <c r="J58" s="137"/>
      <c r="K58" s="136"/>
      <c r="L58" s="137"/>
      <c r="M58" s="136">
        <v>436</v>
      </c>
      <c r="N58" s="137">
        <v>4802825.04</v>
      </c>
      <c r="O58" s="136"/>
      <c r="P58" s="137"/>
      <c r="Q58" s="53"/>
    </row>
    <row r="59" spans="2:17" s="11" customFormat="1" ht="18" customHeight="1" x14ac:dyDescent="0.25">
      <c r="B59" s="135" t="s">
        <v>28</v>
      </c>
      <c r="C59" s="136">
        <v>0.17</v>
      </c>
      <c r="D59" s="137">
        <v>2494</v>
      </c>
      <c r="E59" s="136">
        <v>4.82</v>
      </c>
      <c r="F59" s="137">
        <v>76220.19</v>
      </c>
      <c r="G59" s="136"/>
      <c r="H59" s="137"/>
      <c r="I59" s="136"/>
      <c r="J59" s="137"/>
      <c r="K59" s="136"/>
      <c r="L59" s="137"/>
      <c r="M59" s="136"/>
      <c r="N59" s="137"/>
      <c r="O59" s="136"/>
      <c r="P59" s="137"/>
      <c r="Q59" s="53"/>
    </row>
    <row r="60" spans="2:17" s="11" customFormat="1" ht="15.75" x14ac:dyDescent="0.25">
      <c r="B60" s="139" t="s">
        <v>25</v>
      </c>
      <c r="C60" s="136">
        <v>0.27700000000000002</v>
      </c>
      <c r="D60" s="137">
        <v>10237.280000000001</v>
      </c>
      <c r="E60" s="136">
        <v>20.28</v>
      </c>
      <c r="F60" s="137">
        <v>460343.53</v>
      </c>
      <c r="G60" s="136"/>
      <c r="H60" s="137"/>
      <c r="I60" s="136"/>
      <c r="J60" s="137"/>
      <c r="K60" s="136">
        <v>6.44</v>
      </c>
      <c r="L60" s="137">
        <v>298061</v>
      </c>
      <c r="M60" s="136"/>
      <c r="N60" s="137"/>
      <c r="O60" s="136"/>
      <c r="P60" s="137"/>
      <c r="Q60" s="53"/>
    </row>
    <row r="61" spans="2:17" s="11" customFormat="1" ht="18" customHeight="1" x14ac:dyDescent="0.25">
      <c r="B61" s="135" t="s">
        <v>196</v>
      </c>
      <c r="C61" s="137"/>
      <c r="D61" s="137"/>
      <c r="E61" s="136">
        <v>92</v>
      </c>
      <c r="F61" s="137">
        <v>2968095</v>
      </c>
      <c r="G61" s="136"/>
      <c r="H61" s="137"/>
      <c r="I61" s="136"/>
      <c r="J61" s="137"/>
      <c r="K61" s="136"/>
      <c r="L61" s="137"/>
      <c r="M61" s="136"/>
      <c r="N61" s="137"/>
      <c r="O61" s="136"/>
      <c r="P61" s="137"/>
      <c r="Q61" s="53"/>
    </row>
    <row r="62" spans="2:17" s="11" customFormat="1" ht="18" customHeight="1" x14ac:dyDescent="0.25">
      <c r="B62" s="135" t="s">
        <v>231</v>
      </c>
      <c r="C62" s="136"/>
      <c r="D62" s="137"/>
      <c r="E62" s="136"/>
      <c r="F62" s="137"/>
      <c r="G62" s="136"/>
      <c r="H62" s="137"/>
      <c r="I62" s="136"/>
      <c r="J62" s="137"/>
      <c r="K62" s="136">
        <v>83.38</v>
      </c>
      <c r="L62" s="137">
        <v>2667307.56</v>
      </c>
      <c r="M62" s="136"/>
      <c r="N62" s="137"/>
      <c r="O62" s="136"/>
      <c r="P62" s="137"/>
      <c r="Q62" s="53"/>
    </row>
    <row r="63" spans="2:17" s="11" customFormat="1" ht="18" customHeight="1" x14ac:dyDescent="0.25">
      <c r="B63" s="135" t="s">
        <v>119</v>
      </c>
      <c r="C63" s="136">
        <v>1.1399999999999999</v>
      </c>
      <c r="D63" s="137">
        <v>20741</v>
      </c>
      <c r="E63" s="136">
        <v>48.435389999999998</v>
      </c>
      <c r="F63" s="137">
        <v>1749588.9</v>
      </c>
      <c r="G63" s="136"/>
      <c r="H63" s="137"/>
      <c r="I63" s="136"/>
      <c r="J63" s="137"/>
      <c r="K63" s="136">
        <v>127.33</v>
      </c>
      <c r="L63" s="137">
        <v>3319756.6</v>
      </c>
      <c r="M63" s="136">
        <v>61</v>
      </c>
      <c r="N63" s="137">
        <v>1857722.25</v>
      </c>
      <c r="O63" s="136"/>
      <c r="P63" s="137"/>
      <c r="Q63" s="53"/>
    </row>
    <row r="64" spans="2:17" s="11" customFormat="1" ht="18" customHeight="1" x14ac:dyDescent="0.25">
      <c r="B64" s="135" t="s">
        <v>56</v>
      </c>
      <c r="C64" s="136"/>
      <c r="D64" s="137"/>
      <c r="E64" s="136">
        <v>10.642670000000001</v>
      </c>
      <c r="F64" s="137">
        <v>490004.89</v>
      </c>
      <c r="G64" s="136"/>
      <c r="H64" s="137"/>
      <c r="I64" s="136"/>
      <c r="J64" s="137"/>
      <c r="K64" s="136">
        <v>54.56</v>
      </c>
      <c r="L64" s="137">
        <v>320039</v>
      </c>
      <c r="M64" s="136"/>
      <c r="N64" s="137"/>
      <c r="O64" s="136"/>
      <c r="P64" s="137"/>
      <c r="Q64" s="53"/>
    </row>
    <row r="65" spans="2:17" s="11" customFormat="1" ht="18" customHeight="1" x14ac:dyDescent="0.25">
      <c r="B65" s="135" t="s">
        <v>30</v>
      </c>
      <c r="C65" s="136"/>
      <c r="D65" s="137"/>
      <c r="E65" s="136">
        <v>7.9178300000000004</v>
      </c>
      <c r="F65" s="137">
        <v>185643.51999999999</v>
      </c>
      <c r="G65" s="136"/>
      <c r="H65" s="137"/>
      <c r="I65" s="136"/>
      <c r="J65" s="137"/>
      <c r="K65" s="136"/>
      <c r="L65" s="137"/>
      <c r="M65" s="136"/>
      <c r="N65" s="137"/>
      <c r="O65" s="136"/>
      <c r="P65" s="137"/>
      <c r="Q65" s="53"/>
    </row>
    <row r="66" spans="2:17" s="11" customFormat="1" ht="18" customHeight="1" x14ac:dyDescent="0.25">
      <c r="B66" s="135" t="s">
        <v>229</v>
      </c>
      <c r="C66" s="136"/>
      <c r="D66" s="137"/>
      <c r="E66" s="136">
        <v>4</v>
      </c>
      <c r="F66" s="137">
        <v>29302</v>
      </c>
      <c r="G66" s="136"/>
      <c r="H66" s="137"/>
      <c r="I66" s="136">
        <v>36</v>
      </c>
      <c r="J66" s="137">
        <v>635000</v>
      </c>
      <c r="K66" s="136">
        <v>159</v>
      </c>
      <c r="L66" s="137">
        <v>570207.81000000006</v>
      </c>
      <c r="M66" s="136"/>
      <c r="N66" s="137"/>
      <c r="O66" s="136"/>
      <c r="P66" s="137"/>
      <c r="Q66" s="53"/>
    </row>
    <row r="67" spans="2:17" s="11" customFormat="1" ht="18" customHeight="1" x14ac:dyDescent="0.25">
      <c r="B67" s="135" t="s">
        <v>230</v>
      </c>
      <c r="C67" s="137"/>
      <c r="D67" s="137"/>
      <c r="E67" s="136">
        <v>1.6160000000000001E-2</v>
      </c>
      <c r="F67" s="137">
        <v>113.84</v>
      </c>
      <c r="G67" s="136"/>
      <c r="H67" s="137"/>
      <c r="I67" s="136">
        <v>18</v>
      </c>
      <c r="J67" s="137">
        <v>77000</v>
      </c>
      <c r="K67" s="136"/>
      <c r="L67" s="137"/>
      <c r="M67" s="136"/>
      <c r="N67" s="137"/>
      <c r="O67" s="136"/>
      <c r="P67" s="137"/>
      <c r="Q67" s="53"/>
    </row>
    <row r="68" spans="2:17" s="11" customFormat="1" ht="15.75" x14ac:dyDescent="0.25">
      <c r="B68" s="135" t="s">
        <v>82</v>
      </c>
      <c r="C68" s="136"/>
      <c r="D68" s="137"/>
      <c r="E68" s="136">
        <v>0.28000000000000003</v>
      </c>
      <c r="F68" s="137">
        <v>11333.53</v>
      </c>
      <c r="G68" s="136"/>
      <c r="H68" s="137"/>
      <c r="I68" s="136"/>
      <c r="J68" s="137"/>
      <c r="K68" s="136"/>
      <c r="L68" s="137"/>
      <c r="M68" s="136"/>
      <c r="N68" s="137"/>
      <c r="O68" s="136"/>
      <c r="P68" s="137"/>
      <c r="Q68" s="53"/>
    </row>
    <row r="69" spans="2:17" ht="15.75" x14ac:dyDescent="0.25">
      <c r="B69" s="22" t="s">
        <v>41</v>
      </c>
      <c r="C69" s="143">
        <f>SUM(C57:C68)</f>
        <v>1.587</v>
      </c>
      <c r="D69" s="144">
        <f>SUM(D57:D68)</f>
        <v>33472.28</v>
      </c>
      <c r="E69" s="143">
        <f t="shared" ref="E69:P69" si="2">SUM(E57:E68)</f>
        <v>190.39205000000004</v>
      </c>
      <c r="F69" s="144">
        <f t="shared" si="2"/>
        <v>6013279.3999999985</v>
      </c>
      <c r="G69" s="143">
        <f t="shared" si="2"/>
        <v>518</v>
      </c>
      <c r="H69" s="144">
        <f t="shared" si="2"/>
        <v>4653018.7</v>
      </c>
      <c r="I69" s="143">
        <f t="shared" si="2"/>
        <v>54</v>
      </c>
      <c r="J69" s="144">
        <f t="shared" si="2"/>
        <v>712000</v>
      </c>
      <c r="K69" s="143">
        <f t="shared" si="2"/>
        <v>430.71</v>
      </c>
      <c r="L69" s="144">
        <f t="shared" si="2"/>
        <v>7175371.9700000007</v>
      </c>
      <c r="M69" s="143">
        <f t="shared" si="2"/>
        <v>501</v>
      </c>
      <c r="N69" s="144">
        <f t="shared" si="2"/>
        <v>6775706.29</v>
      </c>
      <c r="O69" s="143">
        <f t="shared" si="2"/>
        <v>7</v>
      </c>
      <c r="P69" s="144">
        <f t="shared" si="2"/>
        <v>318775.48</v>
      </c>
      <c r="Q69" s="53"/>
    </row>
    <row r="70" spans="2:17" x14ac:dyDescent="0.25">
      <c r="C70" s="96"/>
      <c r="D70" s="96"/>
    </row>
    <row r="72" spans="2:17" s="51" customFormat="1" ht="18" customHeight="1" x14ac:dyDescent="0.25">
      <c r="B72" s="6" t="s">
        <v>232</v>
      </c>
      <c r="C72" s="6"/>
      <c r="D72" s="6"/>
      <c r="E72" s="6"/>
      <c r="F72" s="4"/>
      <c r="G72" s="4"/>
      <c r="H72" s="4"/>
      <c r="I72" s="83"/>
      <c r="J72" s="83"/>
      <c r="K72" s="83"/>
    </row>
    <row r="73" spans="2:17" s="51" customFormat="1" ht="3.75" customHeight="1" x14ac:dyDescent="0.25">
      <c r="B73" s="26"/>
      <c r="C73" s="27"/>
      <c r="D73" s="28"/>
      <c r="E73" s="27"/>
      <c r="F73" s="27"/>
      <c r="G73" s="27"/>
      <c r="H73" s="27"/>
      <c r="I73" s="27"/>
      <c r="J73" s="27"/>
      <c r="K73" s="27"/>
      <c r="L73" s="27"/>
      <c r="M73" s="27"/>
    </row>
    <row r="74" spans="2:17" s="1" customFormat="1" ht="15.75" x14ac:dyDescent="0.25">
      <c r="B74" s="10"/>
      <c r="C74" s="10"/>
      <c r="D74" s="10"/>
      <c r="E74" s="10"/>
      <c r="F74" s="83"/>
      <c r="G74" s="83"/>
      <c r="H74" s="83"/>
    </row>
    <row r="75" spans="2:17" s="11" customFormat="1" ht="15.75" x14ac:dyDescent="0.25">
      <c r="B75" s="145"/>
      <c r="C75" s="191" t="s">
        <v>160</v>
      </c>
      <c r="D75" s="193"/>
      <c r="E75" s="191" t="s">
        <v>161</v>
      </c>
      <c r="F75" s="193"/>
      <c r="G75" s="191" t="s">
        <v>162</v>
      </c>
      <c r="H75" s="193"/>
      <c r="I75" s="191" t="s">
        <v>163</v>
      </c>
      <c r="J75" s="193"/>
      <c r="K75" s="191" t="s">
        <v>164</v>
      </c>
      <c r="L75" s="193"/>
    </row>
    <row r="76" spans="2:17" s="51" customFormat="1" ht="20.25" customHeight="1" x14ac:dyDescent="0.25">
      <c r="B76" s="13" t="s">
        <v>129</v>
      </c>
      <c r="C76" s="13" t="s">
        <v>5</v>
      </c>
      <c r="D76" s="13" t="s">
        <v>7</v>
      </c>
      <c r="E76" s="13" t="s">
        <v>5</v>
      </c>
      <c r="F76" s="13" t="s">
        <v>7</v>
      </c>
      <c r="G76" s="13" t="s">
        <v>5</v>
      </c>
      <c r="H76" s="13" t="s">
        <v>7</v>
      </c>
      <c r="I76" s="13" t="s">
        <v>5</v>
      </c>
      <c r="J76" s="13" t="s">
        <v>7</v>
      </c>
      <c r="K76" s="13" t="s">
        <v>5</v>
      </c>
      <c r="L76" s="13" t="s">
        <v>7</v>
      </c>
    </row>
    <row r="77" spans="2:17" s="11" customFormat="1" ht="18" customHeight="1" x14ac:dyDescent="0.25">
      <c r="B77" s="16" t="s">
        <v>165</v>
      </c>
      <c r="C77" s="136">
        <v>275.25</v>
      </c>
      <c r="D77" s="137">
        <v>2943789.61</v>
      </c>
      <c r="E77" s="136"/>
      <c r="F77" s="137"/>
      <c r="G77" s="136">
        <v>2660.46</v>
      </c>
      <c r="H77" s="137">
        <v>20125939.789999999</v>
      </c>
      <c r="I77" s="136">
        <v>2594</v>
      </c>
      <c r="J77" s="137">
        <v>31799030.260000002</v>
      </c>
      <c r="K77" s="137"/>
      <c r="L77" s="137"/>
      <c r="M77" s="45"/>
      <c r="N77" s="53"/>
    </row>
    <row r="78" spans="2:17" s="11" customFormat="1" ht="18" customHeight="1" x14ac:dyDescent="0.25">
      <c r="B78" s="16" t="s">
        <v>166</v>
      </c>
      <c r="C78" s="136">
        <v>136.33000000000001</v>
      </c>
      <c r="D78" s="137">
        <v>2556319.4699999997</v>
      </c>
      <c r="E78" s="136"/>
      <c r="F78" s="137"/>
      <c r="G78" s="136">
        <v>715.87</v>
      </c>
      <c r="H78" s="137">
        <v>8673805.1999999993</v>
      </c>
      <c r="I78" s="136">
        <v>1068</v>
      </c>
      <c r="J78" s="137">
        <v>18553851.57</v>
      </c>
      <c r="K78" s="136"/>
      <c r="L78" s="137"/>
      <c r="M78" s="45"/>
      <c r="N78" s="53"/>
    </row>
    <row r="79" spans="2:17" s="11" customFormat="1" ht="18" customHeight="1" x14ac:dyDescent="0.25">
      <c r="B79" s="16" t="s">
        <v>21</v>
      </c>
      <c r="C79" s="136">
        <v>222.02937</v>
      </c>
      <c r="D79" s="137">
        <v>4631336.8600000003</v>
      </c>
      <c r="E79" s="136"/>
      <c r="F79" s="137"/>
      <c r="G79" s="136">
        <v>714.96</v>
      </c>
      <c r="H79" s="137">
        <v>5912010.4399999995</v>
      </c>
      <c r="I79" s="136">
        <v>117</v>
      </c>
      <c r="J79" s="137">
        <v>1757721.91</v>
      </c>
      <c r="K79" s="136"/>
      <c r="L79" s="137"/>
      <c r="M79" s="45"/>
      <c r="N79" s="53"/>
    </row>
    <row r="80" spans="2:17" s="11" customFormat="1" ht="18" customHeight="1" x14ac:dyDescent="0.25">
      <c r="B80" s="16" t="s">
        <v>24</v>
      </c>
      <c r="C80" s="137"/>
      <c r="D80" s="137"/>
      <c r="E80" s="136"/>
      <c r="F80" s="137"/>
      <c r="G80" s="136"/>
      <c r="H80" s="137"/>
      <c r="I80" s="136"/>
      <c r="J80" s="137"/>
      <c r="K80" s="136">
        <v>353</v>
      </c>
      <c r="L80" s="137">
        <v>5279817</v>
      </c>
      <c r="M80" s="45"/>
      <c r="N80" s="53"/>
    </row>
    <row r="81" spans="1:256" s="11" customFormat="1" ht="18" customHeight="1" x14ac:dyDescent="0.25">
      <c r="B81" s="16" t="s">
        <v>23</v>
      </c>
      <c r="C81" s="136"/>
      <c r="D81" s="137"/>
      <c r="E81" s="136"/>
      <c r="F81" s="137"/>
      <c r="G81" s="136">
        <v>49.95</v>
      </c>
      <c r="H81" s="137">
        <v>568709.91</v>
      </c>
      <c r="I81" s="136">
        <v>467</v>
      </c>
      <c r="J81" s="137">
        <v>3966222.43</v>
      </c>
      <c r="K81" s="136"/>
      <c r="L81" s="137"/>
      <c r="M81" s="45"/>
      <c r="N81" s="53"/>
    </row>
    <row r="82" spans="1:256" s="11" customFormat="1" ht="18" customHeight="1" x14ac:dyDescent="0.25">
      <c r="B82" s="16" t="s">
        <v>25</v>
      </c>
      <c r="C82" s="136">
        <v>5.0549999999999997</v>
      </c>
      <c r="D82" s="137">
        <v>125570.34</v>
      </c>
      <c r="E82" s="136"/>
      <c r="F82" s="137"/>
      <c r="G82" s="136">
        <v>28.04</v>
      </c>
      <c r="H82" s="137">
        <v>308872.14999999997</v>
      </c>
      <c r="I82" s="136">
        <v>197.70000000000002</v>
      </c>
      <c r="J82" s="137">
        <v>2680566.41</v>
      </c>
      <c r="K82" s="136"/>
      <c r="L82" s="137"/>
      <c r="M82" s="45"/>
      <c r="N82" s="53"/>
    </row>
    <row r="83" spans="1:256" s="11" customFormat="1" ht="18" customHeight="1" x14ac:dyDescent="0.25">
      <c r="B83" s="16" t="s">
        <v>65</v>
      </c>
      <c r="C83" s="136"/>
      <c r="D83" s="137"/>
      <c r="E83" s="136">
        <v>1.8068</v>
      </c>
      <c r="F83" s="137">
        <v>1608880</v>
      </c>
      <c r="G83" s="136"/>
      <c r="H83" s="137"/>
      <c r="I83" s="136"/>
      <c r="J83" s="137"/>
      <c r="K83" s="136"/>
      <c r="L83" s="137"/>
      <c r="M83" s="45"/>
      <c r="N83" s="53"/>
    </row>
    <row r="84" spans="1:256" s="11" customFormat="1" ht="18" customHeight="1" x14ac:dyDescent="0.25">
      <c r="B84" s="16" t="s">
        <v>27</v>
      </c>
      <c r="C84" s="137"/>
      <c r="D84" s="137"/>
      <c r="E84" s="136"/>
      <c r="F84" s="137"/>
      <c r="G84" s="136">
        <v>44.44</v>
      </c>
      <c r="H84" s="137">
        <v>1034267.75</v>
      </c>
      <c r="I84" s="136">
        <v>9.7370000000000001</v>
      </c>
      <c r="J84" s="137">
        <v>125608.72</v>
      </c>
      <c r="K84" s="136"/>
      <c r="L84" s="137"/>
      <c r="M84" s="45"/>
      <c r="N84" s="53"/>
    </row>
    <row r="85" spans="1:256" s="11" customFormat="1" ht="18" customHeight="1" x14ac:dyDescent="0.25">
      <c r="B85" s="16" t="s">
        <v>28</v>
      </c>
      <c r="C85" s="136">
        <v>0.1</v>
      </c>
      <c r="D85" s="137">
        <v>600</v>
      </c>
      <c r="E85" s="136"/>
      <c r="F85" s="137"/>
      <c r="G85" s="136">
        <v>61.67</v>
      </c>
      <c r="H85" s="137">
        <v>657503.34</v>
      </c>
      <c r="I85" s="136"/>
      <c r="J85" s="137"/>
      <c r="K85" s="136"/>
      <c r="L85" s="137"/>
      <c r="M85" s="45"/>
      <c r="N85" s="53"/>
    </row>
    <row r="86" spans="1:256" s="11" customFormat="1" ht="18" customHeight="1" x14ac:dyDescent="0.25">
      <c r="B86" s="16" t="s">
        <v>26</v>
      </c>
      <c r="C86" s="136">
        <v>14.6</v>
      </c>
      <c r="D86" s="137">
        <v>244514</v>
      </c>
      <c r="E86" s="136"/>
      <c r="F86" s="137"/>
      <c r="G86" s="136">
        <v>24.7</v>
      </c>
      <c r="H86" s="137">
        <v>240298.47</v>
      </c>
      <c r="I86" s="136"/>
      <c r="J86" s="137"/>
      <c r="K86" s="136"/>
      <c r="L86" s="137"/>
      <c r="M86" s="45"/>
      <c r="N86" s="53"/>
    </row>
    <row r="87" spans="1:256" s="11" customFormat="1" ht="18" customHeight="1" x14ac:dyDescent="0.25">
      <c r="B87" s="16" t="s">
        <v>233</v>
      </c>
      <c r="C87" s="136"/>
      <c r="D87" s="137"/>
      <c r="E87" s="136"/>
      <c r="F87" s="137"/>
      <c r="G87" s="136"/>
      <c r="H87" s="137"/>
      <c r="I87" s="136">
        <v>15</v>
      </c>
      <c r="J87" s="137">
        <v>482244.15</v>
      </c>
      <c r="K87" s="136"/>
      <c r="L87" s="137"/>
      <c r="M87" s="45"/>
      <c r="N87" s="53"/>
    </row>
    <row r="88" spans="1:256" s="11" customFormat="1" ht="18" customHeight="1" x14ac:dyDescent="0.25">
      <c r="B88" s="16" t="s">
        <v>86</v>
      </c>
      <c r="C88" s="136"/>
      <c r="D88" s="137"/>
      <c r="E88" s="136"/>
      <c r="F88" s="137"/>
      <c r="G88" s="136">
        <v>2.63</v>
      </c>
      <c r="H88" s="137">
        <v>14998.37</v>
      </c>
      <c r="I88" s="136"/>
      <c r="J88" s="137"/>
      <c r="K88" s="136"/>
      <c r="L88" s="137"/>
      <c r="M88" s="45"/>
      <c r="N88" s="53"/>
    </row>
    <row r="89" spans="1:256" s="11" customFormat="1" ht="18" customHeight="1" x14ac:dyDescent="0.25">
      <c r="B89" s="16" t="s">
        <v>29</v>
      </c>
      <c r="C89" s="17"/>
      <c r="D89" s="18"/>
      <c r="E89" s="17"/>
      <c r="F89" s="18"/>
      <c r="G89" s="17">
        <v>0.94</v>
      </c>
      <c r="H89" s="18">
        <v>11954.74</v>
      </c>
      <c r="I89" s="17"/>
      <c r="J89" s="18"/>
      <c r="K89" s="17"/>
      <c r="L89" s="18"/>
      <c r="M89" s="45"/>
      <c r="N89" s="53"/>
    </row>
    <row r="90" spans="1:256" s="11" customFormat="1" ht="18" customHeight="1" x14ac:dyDescent="0.25">
      <c r="B90" s="16" t="s">
        <v>234</v>
      </c>
      <c r="C90" s="136"/>
      <c r="D90" s="137"/>
      <c r="E90" s="136"/>
      <c r="F90" s="137"/>
      <c r="G90" s="136"/>
      <c r="H90" s="137"/>
      <c r="I90" s="136">
        <v>15.88</v>
      </c>
      <c r="J90" s="137">
        <v>389855.98</v>
      </c>
      <c r="K90" s="136"/>
      <c r="L90" s="137"/>
      <c r="M90" s="45"/>
      <c r="N90" s="53"/>
    </row>
    <row r="91" spans="1:256" s="11" customFormat="1" ht="18" customHeight="1" x14ac:dyDescent="0.25">
      <c r="B91" s="22" t="s">
        <v>42</v>
      </c>
      <c r="C91" s="143">
        <f>SUM(C77:C90)</f>
        <v>653.36437000000001</v>
      </c>
      <c r="D91" s="144">
        <f>SUM(D77:D90)</f>
        <v>10502130.280000001</v>
      </c>
      <c r="E91" s="143">
        <f t="shared" ref="E91:L91" si="3">SUM(E77:E90)</f>
        <v>1.8068</v>
      </c>
      <c r="F91" s="144">
        <f t="shared" si="3"/>
        <v>1608880</v>
      </c>
      <c r="G91" s="143">
        <f t="shared" si="3"/>
        <v>4303.6599999999989</v>
      </c>
      <c r="H91" s="144">
        <f t="shared" si="3"/>
        <v>37548360.159999996</v>
      </c>
      <c r="I91" s="143">
        <f t="shared" si="3"/>
        <v>4484.317</v>
      </c>
      <c r="J91" s="144">
        <f t="shared" si="3"/>
        <v>59755101.429999992</v>
      </c>
      <c r="K91" s="143">
        <f t="shared" si="3"/>
        <v>353</v>
      </c>
      <c r="L91" s="144">
        <f t="shared" si="3"/>
        <v>5279817</v>
      </c>
      <c r="M91" s="45"/>
      <c r="N91" s="45"/>
    </row>
    <row r="93" spans="1:256" s="51" customFormat="1" ht="15.75" x14ac:dyDescent="0.25">
      <c r="B93" s="6" t="s">
        <v>235</v>
      </c>
      <c r="C93" s="6"/>
      <c r="D93" s="6"/>
      <c r="E93" s="6"/>
      <c r="F93" s="6"/>
      <c r="G93" s="6"/>
      <c r="H93" s="6"/>
    </row>
    <row r="94" spans="1:256" s="11" customFormat="1" ht="4.5" customHeight="1" x14ac:dyDescent="0.25">
      <c r="A94" s="6"/>
      <c r="B94" s="26"/>
      <c r="C94" s="27"/>
      <c r="D94" s="28"/>
      <c r="E94" s="27"/>
      <c r="F94" s="27"/>
      <c r="G94" s="27"/>
      <c r="H94" s="27"/>
      <c r="I94" s="27"/>
      <c r="J94" s="27"/>
      <c r="K94" s="27"/>
      <c r="L94" s="27"/>
      <c r="M94" s="27"/>
      <c r="N94" s="83"/>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6"/>
    </row>
    <row r="95" spans="1:256" s="1" customFormat="1" ht="15" customHeight="1" x14ac:dyDescent="0.25">
      <c r="A95" s="83"/>
      <c r="B95" s="29"/>
      <c r="C95" s="30"/>
      <c r="E95" s="30"/>
      <c r="F95" s="30"/>
      <c r="G95" s="30"/>
      <c r="H95" s="30"/>
      <c r="I95" s="30"/>
      <c r="J95" s="30"/>
      <c r="K95" s="30"/>
      <c r="L95" s="30"/>
      <c r="M95" s="30"/>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3"/>
      <c r="FG95" s="83"/>
      <c r="FH95" s="83"/>
      <c r="FI95" s="83"/>
      <c r="FJ95" s="83"/>
      <c r="FK95" s="83"/>
      <c r="FL95" s="83"/>
      <c r="FM95" s="83"/>
      <c r="FN95" s="83"/>
      <c r="FO95" s="83"/>
      <c r="FP95" s="83"/>
      <c r="FQ95" s="83"/>
      <c r="FR95" s="83"/>
      <c r="FS95" s="83"/>
      <c r="FT95" s="83"/>
      <c r="FU95" s="83"/>
      <c r="FV95" s="83"/>
      <c r="FW95" s="83"/>
      <c r="FX95" s="83"/>
      <c r="FY95" s="83"/>
      <c r="FZ95" s="83"/>
      <c r="GA95" s="83"/>
      <c r="GB95" s="83"/>
      <c r="GC95" s="83"/>
      <c r="GD95" s="83"/>
      <c r="GE95" s="83"/>
      <c r="GF95" s="83"/>
      <c r="GG95" s="83"/>
      <c r="GH95" s="83"/>
      <c r="GI95" s="83"/>
      <c r="GJ95" s="83"/>
      <c r="GK95" s="83"/>
      <c r="GL95" s="83"/>
      <c r="GM95" s="83"/>
      <c r="GN95" s="83"/>
      <c r="GO95" s="83"/>
      <c r="GP95" s="83"/>
      <c r="GQ95" s="83"/>
      <c r="GR95" s="83"/>
      <c r="GS95" s="83"/>
      <c r="GT95" s="83"/>
      <c r="GU95" s="83"/>
      <c r="GV95" s="83"/>
      <c r="GW95" s="83"/>
      <c r="GX95" s="83"/>
      <c r="GY95" s="83"/>
      <c r="GZ95" s="83"/>
      <c r="HA95" s="83"/>
      <c r="HB95" s="83"/>
      <c r="HC95" s="83"/>
      <c r="HD95" s="83"/>
      <c r="HE95" s="83"/>
      <c r="HF95" s="83"/>
      <c r="HG95" s="83"/>
      <c r="HH95" s="83"/>
      <c r="HI95" s="83"/>
      <c r="HJ95" s="83"/>
      <c r="HK95" s="83"/>
      <c r="HL95" s="83"/>
      <c r="HM95" s="83"/>
      <c r="HN95" s="83"/>
      <c r="HO95" s="83"/>
      <c r="HP95" s="83"/>
      <c r="HQ95" s="83"/>
      <c r="HR95" s="83"/>
      <c r="HS95" s="83"/>
      <c r="HT95" s="83"/>
      <c r="HU95" s="83"/>
      <c r="HV95" s="83"/>
      <c r="HW95" s="83"/>
      <c r="HX95" s="83"/>
      <c r="HY95" s="83"/>
      <c r="HZ95" s="83"/>
      <c r="IA95" s="83"/>
      <c r="IB95" s="83"/>
      <c r="IC95" s="83"/>
      <c r="ID95" s="83"/>
      <c r="IE95" s="83"/>
      <c r="IF95" s="83"/>
      <c r="IG95" s="83"/>
      <c r="IH95" s="83"/>
      <c r="II95" s="83"/>
      <c r="IJ95" s="83"/>
      <c r="IK95" s="83"/>
      <c r="IL95" s="83"/>
      <c r="IM95" s="83"/>
      <c r="IN95" s="83"/>
      <c r="IO95" s="83"/>
      <c r="IP95" s="83"/>
      <c r="IQ95" s="83"/>
      <c r="IR95" s="83"/>
      <c r="IS95" s="83"/>
      <c r="IT95" s="83"/>
      <c r="IU95" s="83"/>
      <c r="IV95" s="83"/>
    </row>
    <row r="96" spans="1:256" s="1" customFormat="1" ht="15.75" x14ac:dyDescent="0.25">
      <c r="B96" s="145"/>
      <c r="C96" s="191" t="s">
        <v>179</v>
      </c>
      <c r="D96" s="193"/>
      <c r="E96" s="191" t="s">
        <v>160</v>
      </c>
      <c r="F96" s="193"/>
      <c r="G96" s="191" t="s">
        <v>180</v>
      </c>
      <c r="H96" s="193"/>
      <c r="I96" s="191" t="s">
        <v>161</v>
      </c>
      <c r="J96" s="193"/>
      <c r="K96" s="191" t="s">
        <v>162</v>
      </c>
      <c r="L96" s="193"/>
      <c r="M96" s="191" t="s">
        <v>164</v>
      </c>
      <c r="N96" s="193"/>
    </row>
    <row r="97" spans="2:18" s="11" customFormat="1" ht="21.75" customHeight="1" x14ac:dyDescent="0.25">
      <c r="B97" s="13" t="s">
        <v>130</v>
      </c>
      <c r="C97" s="13" t="s">
        <v>5</v>
      </c>
      <c r="D97" s="13" t="s">
        <v>7</v>
      </c>
      <c r="E97" s="13" t="s">
        <v>5</v>
      </c>
      <c r="F97" s="13" t="s">
        <v>7</v>
      </c>
      <c r="G97" s="13" t="s">
        <v>5</v>
      </c>
      <c r="H97" s="13" t="s">
        <v>7</v>
      </c>
      <c r="I97" s="13" t="s">
        <v>5</v>
      </c>
      <c r="J97" s="13" t="s">
        <v>7</v>
      </c>
      <c r="K97" s="13" t="s">
        <v>5</v>
      </c>
      <c r="L97" s="13" t="s">
        <v>7</v>
      </c>
      <c r="M97" s="13" t="s">
        <v>5</v>
      </c>
      <c r="N97" s="13" t="s">
        <v>7</v>
      </c>
    </row>
    <row r="98" spans="2:18" s="11" customFormat="1" ht="15.75" x14ac:dyDescent="0.25">
      <c r="B98" s="16" t="s">
        <v>37</v>
      </c>
      <c r="C98" s="17"/>
      <c r="D98" s="18"/>
      <c r="E98" s="17">
        <v>10900</v>
      </c>
      <c r="F98" s="18">
        <v>122000000</v>
      </c>
      <c r="G98" s="17"/>
      <c r="H98" s="18"/>
      <c r="I98" s="17">
        <v>527</v>
      </c>
      <c r="J98" s="18">
        <v>11003900.33</v>
      </c>
      <c r="K98" s="17">
        <v>1835.22</v>
      </c>
      <c r="L98" s="18">
        <v>19954784.82</v>
      </c>
      <c r="M98" s="17"/>
      <c r="N98" s="18"/>
      <c r="O98" s="45"/>
      <c r="P98" s="45"/>
      <c r="Q98" s="45"/>
      <c r="R98" s="45"/>
    </row>
    <row r="99" spans="2:18" s="11" customFormat="1" ht="15.75" x14ac:dyDescent="0.25">
      <c r="B99" s="16" t="s">
        <v>21</v>
      </c>
      <c r="C99" s="17">
        <v>6</v>
      </c>
      <c r="D99" s="18">
        <v>43951</v>
      </c>
      <c r="E99" s="17">
        <v>1975.6</v>
      </c>
      <c r="F99" s="18">
        <v>18944801</v>
      </c>
      <c r="G99" s="17"/>
      <c r="H99" s="18"/>
      <c r="I99" s="17"/>
      <c r="J99" s="18"/>
      <c r="K99" s="17">
        <v>1151.8995200000002</v>
      </c>
      <c r="L99" s="18">
        <v>18048923.690000001</v>
      </c>
      <c r="M99" s="17"/>
      <c r="N99" s="18"/>
      <c r="O99" s="45"/>
      <c r="P99" s="45"/>
      <c r="Q99" s="45"/>
      <c r="R99" s="45"/>
    </row>
    <row r="100" spans="2:18" s="11" customFormat="1" ht="15.75" x14ac:dyDescent="0.25">
      <c r="B100" s="16" t="s">
        <v>24</v>
      </c>
      <c r="C100" s="17"/>
      <c r="D100" s="18"/>
      <c r="E100" s="17"/>
      <c r="F100" s="18"/>
      <c r="G100" s="17"/>
      <c r="H100" s="18"/>
      <c r="I100" s="17">
        <v>16</v>
      </c>
      <c r="J100" s="18">
        <v>161154.79</v>
      </c>
      <c r="K100" s="17">
        <v>49.810600000000001</v>
      </c>
      <c r="L100" s="18">
        <v>628983</v>
      </c>
      <c r="M100" s="17">
        <v>3119.451</v>
      </c>
      <c r="N100" s="18">
        <v>9755490.8900000006</v>
      </c>
      <c r="O100" s="45"/>
      <c r="P100" s="45"/>
      <c r="Q100" s="45"/>
      <c r="R100" s="45"/>
    </row>
    <row r="101" spans="2:18" s="11" customFormat="1" ht="15.75" x14ac:dyDescent="0.25">
      <c r="B101" s="16" t="s">
        <v>63</v>
      </c>
      <c r="C101" s="17">
        <v>9</v>
      </c>
      <c r="D101" s="18">
        <v>49354</v>
      </c>
      <c r="E101" s="17"/>
      <c r="F101" s="18"/>
      <c r="G101" s="17"/>
      <c r="H101" s="18"/>
      <c r="I101" s="17">
        <v>272.8</v>
      </c>
      <c r="J101" s="18">
        <v>2355709.5300000003</v>
      </c>
      <c r="K101" s="17">
        <v>427.36900000000003</v>
      </c>
      <c r="L101" s="18">
        <v>6031253</v>
      </c>
      <c r="M101" s="17"/>
      <c r="N101" s="18"/>
      <c r="O101" s="45"/>
      <c r="P101" s="45"/>
      <c r="Q101" s="45"/>
      <c r="R101" s="45"/>
    </row>
    <row r="102" spans="2:18" s="11" customFormat="1" ht="15.75" x14ac:dyDescent="0.25">
      <c r="B102" s="57" t="s">
        <v>104</v>
      </c>
      <c r="C102" s="17"/>
      <c r="D102" s="18"/>
      <c r="E102" s="17"/>
      <c r="F102" s="18"/>
      <c r="G102" s="17"/>
      <c r="H102" s="18"/>
      <c r="I102" s="17">
        <v>911</v>
      </c>
      <c r="J102" s="18">
        <v>5288868.91</v>
      </c>
      <c r="K102" s="17">
        <v>58.765000000000001</v>
      </c>
      <c r="L102" s="18">
        <v>934629</v>
      </c>
      <c r="M102" s="17"/>
      <c r="N102" s="18"/>
      <c r="O102" s="45"/>
      <c r="P102" s="45"/>
      <c r="Q102" s="45"/>
      <c r="R102" s="45"/>
    </row>
    <row r="103" spans="2:18" s="11" customFormat="1" ht="15.75" x14ac:dyDescent="0.25">
      <c r="B103" s="16" t="s">
        <v>57</v>
      </c>
      <c r="C103" s="17"/>
      <c r="D103" s="18"/>
      <c r="E103" s="17"/>
      <c r="F103" s="18"/>
      <c r="G103" s="17"/>
      <c r="H103" s="18"/>
      <c r="I103" s="17">
        <v>11</v>
      </c>
      <c r="J103" s="18">
        <v>88738.66</v>
      </c>
      <c r="K103" s="17">
        <v>366.78</v>
      </c>
      <c r="L103" s="18">
        <v>3147031</v>
      </c>
      <c r="M103" s="17">
        <v>214</v>
      </c>
      <c r="N103" s="18">
        <v>1625792</v>
      </c>
      <c r="O103" s="45"/>
      <c r="P103" s="45"/>
      <c r="Q103" s="45"/>
      <c r="R103" s="45"/>
    </row>
    <row r="104" spans="2:18" s="11" customFormat="1" ht="15.75" x14ac:dyDescent="0.25">
      <c r="B104" s="16" t="s">
        <v>105</v>
      </c>
      <c r="C104" s="17">
        <v>8</v>
      </c>
      <c r="D104" s="18">
        <v>89587</v>
      </c>
      <c r="E104" s="17"/>
      <c r="F104" s="18"/>
      <c r="G104" s="17"/>
      <c r="H104" s="18"/>
      <c r="I104" s="17"/>
      <c r="J104" s="18"/>
      <c r="K104" s="88">
        <v>4.58</v>
      </c>
      <c r="L104" s="18">
        <v>46038</v>
      </c>
      <c r="M104" s="17">
        <v>742.92592999999999</v>
      </c>
      <c r="N104" s="18">
        <v>1830455.18</v>
      </c>
      <c r="O104" s="45"/>
      <c r="P104" s="45"/>
      <c r="Q104" s="45"/>
      <c r="R104" s="45"/>
    </row>
    <row r="105" spans="2:18" s="11" customFormat="1" ht="15.75" x14ac:dyDescent="0.25">
      <c r="B105" s="16" t="s">
        <v>47</v>
      </c>
      <c r="C105" s="17"/>
      <c r="D105" s="18"/>
      <c r="E105" s="17"/>
      <c r="F105" s="18"/>
      <c r="G105" s="17">
        <v>72</v>
      </c>
      <c r="H105" s="18">
        <v>421000</v>
      </c>
      <c r="I105" s="17">
        <v>273</v>
      </c>
      <c r="J105" s="18">
        <v>1120563.69</v>
      </c>
      <c r="K105" s="17"/>
      <c r="L105" s="18"/>
      <c r="M105" s="17"/>
      <c r="N105" s="18"/>
      <c r="O105" s="45"/>
      <c r="P105" s="45"/>
      <c r="Q105" s="45"/>
      <c r="R105" s="45"/>
    </row>
    <row r="106" spans="2:18" s="11" customFormat="1" ht="15.75" x14ac:dyDescent="0.25">
      <c r="B106" s="16" t="s">
        <v>241</v>
      </c>
      <c r="C106" s="17"/>
      <c r="D106" s="18"/>
      <c r="E106" s="17"/>
      <c r="F106" s="18"/>
      <c r="G106" s="17"/>
      <c r="H106" s="18"/>
      <c r="I106" s="17">
        <v>2.39</v>
      </c>
      <c r="J106" s="18">
        <v>13654.119999999999</v>
      </c>
      <c r="K106" s="17">
        <v>53.103000000000002</v>
      </c>
      <c r="L106" s="18">
        <v>1938317</v>
      </c>
      <c r="M106" s="17"/>
      <c r="N106" s="18"/>
      <c r="O106" s="45"/>
      <c r="P106" s="45"/>
      <c r="Q106" s="45"/>
      <c r="R106" s="45"/>
    </row>
    <row r="107" spans="2:18" s="11" customFormat="1" ht="15.75" x14ac:dyDescent="0.25">
      <c r="B107" s="16" t="s">
        <v>59</v>
      </c>
      <c r="C107" s="17"/>
      <c r="D107" s="18"/>
      <c r="E107" s="17"/>
      <c r="F107" s="18"/>
      <c r="G107" s="17">
        <v>234</v>
      </c>
      <c r="H107" s="18">
        <v>1168000</v>
      </c>
      <c r="I107" s="17"/>
      <c r="J107" s="18"/>
      <c r="K107" s="17"/>
      <c r="L107" s="18"/>
      <c r="M107" s="17"/>
      <c r="N107" s="18"/>
      <c r="O107" s="45"/>
      <c r="P107" s="45"/>
      <c r="Q107" s="45"/>
      <c r="R107" s="45"/>
    </row>
    <row r="108" spans="2:18" s="11" customFormat="1" ht="15.75" x14ac:dyDescent="0.25">
      <c r="B108" s="16" t="s">
        <v>143</v>
      </c>
      <c r="C108" s="17"/>
      <c r="D108" s="18"/>
      <c r="E108" s="17"/>
      <c r="F108" s="18"/>
      <c r="G108" s="17"/>
      <c r="H108" s="18"/>
      <c r="I108" s="17">
        <v>71.695999999999998</v>
      </c>
      <c r="J108" s="18">
        <v>885506.38</v>
      </c>
      <c r="K108" s="17"/>
      <c r="L108" s="18"/>
      <c r="M108" s="17"/>
      <c r="N108" s="18"/>
      <c r="O108" s="45"/>
      <c r="P108" s="45"/>
      <c r="Q108" s="45"/>
      <c r="R108" s="45"/>
    </row>
    <row r="109" spans="2:18" s="11" customFormat="1" ht="15.75" x14ac:dyDescent="0.25">
      <c r="B109" s="16" t="s">
        <v>29</v>
      </c>
      <c r="C109" s="17">
        <v>22</v>
      </c>
      <c r="D109" s="18">
        <v>108121</v>
      </c>
      <c r="E109" s="17"/>
      <c r="F109" s="18"/>
      <c r="G109" s="17">
        <v>75</v>
      </c>
      <c r="H109" s="18">
        <v>623240</v>
      </c>
      <c r="I109" s="17">
        <v>19</v>
      </c>
      <c r="J109" s="18">
        <v>80995.399999999994</v>
      </c>
      <c r="K109" s="17"/>
      <c r="L109" s="18"/>
      <c r="M109" s="17"/>
      <c r="N109" s="18"/>
      <c r="O109" s="45"/>
      <c r="P109" s="45"/>
      <c r="Q109" s="45"/>
      <c r="R109" s="45"/>
    </row>
    <row r="110" spans="2:18" s="11" customFormat="1" ht="15.75" x14ac:dyDescent="0.25">
      <c r="B110" s="16" t="s">
        <v>88</v>
      </c>
      <c r="C110" s="17"/>
      <c r="D110" s="18"/>
      <c r="E110" s="17"/>
      <c r="F110" s="18"/>
      <c r="G110" s="17"/>
      <c r="H110" s="18"/>
      <c r="I110" s="17">
        <v>14.22</v>
      </c>
      <c r="J110" s="18">
        <v>160625.85999999999</v>
      </c>
      <c r="K110" s="17">
        <v>16.666</v>
      </c>
      <c r="L110" s="18">
        <v>620331</v>
      </c>
      <c r="M110" s="17"/>
      <c r="N110" s="18"/>
      <c r="O110" s="45"/>
      <c r="P110" s="45"/>
      <c r="Q110" s="45"/>
      <c r="R110" s="45"/>
    </row>
    <row r="111" spans="2:18" s="11" customFormat="1" ht="15.75" x14ac:dyDescent="0.25">
      <c r="B111" s="16" t="s">
        <v>38</v>
      </c>
      <c r="C111" s="17">
        <v>4</v>
      </c>
      <c r="D111" s="18">
        <v>9947</v>
      </c>
      <c r="E111" s="17"/>
      <c r="F111" s="18"/>
      <c r="G111" s="17"/>
      <c r="H111" s="18"/>
      <c r="I111" s="17"/>
      <c r="J111" s="18"/>
      <c r="K111" s="17"/>
      <c r="L111" s="18"/>
      <c r="M111" s="17">
        <v>187.8</v>
      </c>
      <c r="N111" s="18">
        <v>482262.6</v>
      </c>
      <c r="O111" s="45"/>
      <c r="P111" s="45"/>
      <c r="Q111" s="45"/>
      <c r="R111" s="45"/>
    </row>
    <row r="112" spans="2:18" s="11" customFormat="1" ht="15.75" x14ac:dyDescent="0.25">
      <c r="B112" s="16" t="s">
        <v>90</v>
      </c>
      <c r="C112" s="17">
        <v>4</v>
      </c>
      <c r="D112" s="18">
        <v>17426</v>
      </c>
      <c r="E112" s="17"/>
      <c r="F112" s="18"/>
      <c r="G112" s="17"/>
      <c r="H112" s="18"/>
      <c r="I112" s="17">
        <v>3</v>
      </c>
      <c r="J112" s="18">
        <v>16699.330000000002</v>
      </c>
      <c r="K112" s="17">
        <v>43.12</v>
      </c>
      <c r="L112" s="18">
        <v>412850</v>
      </c>
      <c r="M112" s="17"/>
      <c r="N112" s="18"/>
      <c r="O112" s="45"/>
      <c r="P112" s="45"/>
      <c r="Q112" s="45"/>
      <c r="R112" s="45"/>
    </row>
    <row r="113" spans="2:18" s="11" customFormat="1" ht="15.75" x14ac:dyDescent="0.25">
      <c r="B113" s="16" t="s">
        <v>239</v>
      </c>
      <c r="C113" s="88"/>
      <c r="D113" s="18"/>
      <c r="E113" s="17"/>
      <c r="F113" s="18"/>
      <c r="G113" s="17"/>
      <c r="H113" s="18"/>
      <c r="I113" s="17"/>
      <c r="J113" s="18"/>
      <c r="K113" s="17">
        <v>6.4</v>
      </c>
      <c r="L113" s="18">
        <v>406864</v>
      </c>
      <c r="M113" s="17"/>
      <c r="N113" s="18"/>
      <c r="O113" s="45"/>
      <c r="P113" s="45"/>
      <c r="Q113" s="45"/>
      <c r="R113" s="45"/>
    </row>
    <row r="114" spans="2:18" s="11" customFormat="1" ht="15.75" x14ac:dyDescent="0.25">
      <c r="B114" s="16" t="s">
        <v>240</v>
      </c>
      <c r="C114" s="146">
        <v>23</v>
      </c>
      <c r="D114" s="18">
        <v>161123</v>
      </c>
      <c r="E114" s="89"/>
      <c r="F114" s="18"/>
      <c r="G114" s="89">
        <v>4</v>
      </c>
      <c r="H114" s="18">
        <v>17000</v>
      </c>
      <c r="I114" s="89">
        <v>10</v>
      </c>
      <c r="J114" s="18">
        <v>62187.29</v>
      </c>
      <c r="K114" s="89">
        <v>0.93200000000000005</v>
      </c>
      <c r="L114" s="18">
        <v>8918</v>
      </c>
      <c r="M114" s="89"/>
      <c r="N114" s="18"/>
      <c r="O114" s="45"/>
      <c r="P114" s="45"/>
      <c r="Q114" s="45"/>
      <c r="R114" s="45"/>
    </row>
    <row r="115" spans="2:18" s="11" customFormat="1" ht="15.75" x14ac:dyDescent="0.25">
      <c r="B115" s="16" t="s">
        <v>34</v>
      </c>
      <c r="C115" s="89"/>
      <c r="D115" s="18"/>
      <c r="E115" s="89"/>
      <c r="F115" s="18"/>
      <c r="G115" s="89"/>
      <c r="H115" s="18"/>
      <c r="I115" s="89">
        <v>43</v>
      </c>
      <c r="J115" s="18">
        <v>223993.16</v>
      </c>
      <c r="K115" s="89"/>
      <c r="L115" s="18"/>
      <c r="M115" s="89"/>
      <c r="N115" s="18"/>
      <c r="O115" s="45"/>
      <c r="P115" s="45"/>
      <c r="Q115" s="45"/>
      <c r="R115" s="45"/>
    </row>
    <row r="116" spans="2:18" s="11" customFormat="1" ht="15.75" x14ac:dyDescent="0.25">
      <c r="B116" s="16" t="s">
        <v>23</v>
      </c>
      <c r="C116" s="89">
        <v>5</v>
      </c>
      <c r="D116" s="18">
        <v>8564</v>
      </c>
      <c r="E116" s="89"/>
      <c r="F116" s="18"/>
      <c r="G116" s="89"/>
      <c r="H116" s="18"/>
      <c r="I116" s="89">
        <v>0.45300000000000001</v>
      </c>
      <c r="J116" s="18">
        <v>462.13</v>
      </c>
      <c r="K116" s="89">
        <v>167</v>
      </c>
      <c r="L116" s="18">
        <v>190577</v>
      </c>
      <c r="M116" s="89"/>
      <c r="N116" s="18"/>
      <c r="O116" s="45"/>
      <c r="P116" s="45"/>
      <c r="Q116" s="45"/>
      <c r="R116" s="45"/>
    </row>
    <row r="117" spans="2:18" s="11" customFormat="1" ht="15.75" x14ac:dyDescent="0.25">
      <c r="B117" s="16" t="s">
        <v>87</v>
      </c>
      <c r="C117" s="89"/>
      <c r="D117" s="18"/>
      <c r="E117" s="89"/>
      <c r="F117" s="18"/>
      <c r="G117" s="89"/>
      <c r="H117" s="18"/>
      <c r="I117" s="89">
        <v>35</v>
      </c>
      <c r="J117" s="18">
        <v>174639.8</v>
      </c>
      <c r="K117" s="89"/>
      <c r="L117" s="18"/>
      <c r="M117" s="89"/>
      <c r="N117" s="18"/>
      <c r="O117" s="45"/>
      <c r="P117" s="45"/>
      <c r="Q117" s="45"/>
      <c r="R117" s="45"/>
    </row>
    <row r="118" spans="2:18" s="11" customFormat="1" ht="15.75" x14ac:dyDescent="0.25">
      <c r="B118" s="16" t="s">
        <v>236</v>
      </c>
      <c r="C118" s="89"/>
      <c r="D118" s="18"/>
      <c r="E118" s="89"/>
      <c r="F118" s="18"/>
      <c r="G118" s="89"/>
      <c r="H118" s="18"/>
      <c r="I118" s="89">
        <v>10</v>
      </c>
      <c r="J118" s="18">
        <v>163406.85</v>
      </c>
      <c r="K118" s="89"/>
      <c r="L118" s="18"/>
      <c r="M118" s="89"/>
      <c r="N118" s="18"/>
      <c r="O118" s="45"/>
      <c r="P118" s="45"/>
      <c r="Q118" s="45"/>
      <c r="R118" s="45"/>
    </row>
    <row r="119" spans="2:18" s="11" customFormat="1" ht="15.75" x14ac:dyDescent="0.25">
      <c r="B119" s="16" t="s">
        <v>26</v>
      </c>
      <c r="C119" s="89"/>
      <c r="D119" s="18"/>
      <c r="E119" s="89"/>
      <c r="F119" s="18"/>
      <c r="G119" s="89"/>
      <c r="H119" s="18"/>
      <c r="I119" s="89">
        <v>42</v>
      </c>
      <c r="J119" s="18">
        <v>160896.57</v>
      </c>
      <c r="K119" s="89">
        <v>5</v>
      </c>
      <c r="L119" s="18">
        <v>2025</v>
      </c>
      <c r="M119" s="89"/>
      <c r="N119" s="18"/>
      <c r="O119" s="45"/>
      <c r="P119" s="45"/>
      <c r="Q119" s="45"/>
      <c r="R119" s="45"/>
    </row>
    <row r="120" spans="2:18" s="11" customFormat="1" ht="15.75" x14ac:dyDescent="0.25">
      <c r="B120" s="16" t="s">
        <v>18</v>
      </c>
      <c r="C120" s="89"/>
      <c r="D120" s="18"/>
      <c r="E120" s="89"/>
      <c r="F120" s="18"/>
      <c r="G120" s="89"/>
      <c r="H120" s="18"/>
      <c r="I120" s="89"/>
      <c r="J120" s="18"/>
      <c r="K120" s="89">
        <v>162</v>
      </c>
      <c r="L120" s="18">
        <v>129352</v>
      </c>
      <c r="M120" s="89"/>
      <c r="N120" s="18"/>
      <c r="O120" s="45"/>
      <c r="P120" s="45"/>
      <c r="Q120" s="45"/>
      <c r="R120" s="45"/>
    </row>
    <row r="121" spans="2:18" s="51" customFormat="1" ht="15.75" x14ac:dyDescent="0.25">
      <c r="B121" s="16" t="s">
        <v>237</v>
      </c>
      <c r="C121" s="89">
        <v>11</v>
      </c>
      <c r="D121" s="18">
        <v>78510</v>
      </c>
      <c r="E121" s="89"/>
      <c r="F121" s="18"/>
      <c r="G121" s="89"/>
      <c r="H121" s="18"/>
      <c r="I121" s="89"/>
      <c r="J121" s="18"/>
      <c r="K121" s="89"/>
      <c r="L121" s="18"/>
      <c r="M121" s="89"/>
      <c r="N121" s="18"/>
      <c r="O121" s="45"/>
      <c r="P121" s="45"/>
      <c r="Q121" s="45"/>
      <c r="R121" s="45"/>
    </row>
    <row r="122" spans="2:18" s="51" customFormat="1" ht="15.75" x14ac:dyDescent="0.25">
      <c r="B122" s="16" t="s">
        <v>238</v>
      </c>
      <c r="C122" s="89"/>
      <c r="D122" s="18"/>
      <c r="E122" s="89"/>
      <c r="F122" s="18"/>
      <c r="G122" s="89"/>
      <c r="H122" s="18"/>
      <c r="I122" s="89"/>
      <c r="J122" s="18"/>
      <c r="K122" s="89">
        <v>6.6609999999999996</v>
      </c>
      <c r="L122" s="18">
        <v>78249</v>
      </c>
      <c r="M122" s="89"/>
      <c r="N122" s="18"/>
      <c r="O122" s="45"/>
      <c r="P122" s="45"/>
      <c r="Q122" s="45"/>
      <c r="R122" s="45"/>
    </row>
    <row r="123" spans="2:18" s="51" customFormat="1" ht="15.75" x14ac:dyDescent="0.25">
      <c r="B123" s="16" t="s">
        <v>135</v>
      </c>
      <c r="C123" s="89"/>
      <c r="D123" s="18"/>
      <c r="E123" s="89"/>
      <c r="F123" s="18"/>
      <c r="G123" s="89"/>
      <c r="H123" s="18"/>
      <c r="I123" s="89">
        <v>8</v>
      </c>
      <c r="J123" s="18">
        <v>73634.899999999994</v>
      </c>
      <c r="K123" s="89"/>
      <c r="L123" s="18"/>
      <c r="M123" s="89"/>
      <c r="N123" s="18"/>
      <c r="O123" s="45"/>
      <c r="P123" s="45"/>
      <c r="Q123" s="45"/>
      <c r="R123" s="45"/>
    </row>
    <row r="124" spans="2:18" s="51" customFormat="1" ht="15.75" x14ac:dyDescent="0.25">
      <c r="B124" s="16" t="s">
        <v>145</v>
      </c>
      <c r="C124" s="89"/>
      <c r="D124" s="18"/>
      <c r="E124" s="89"/>
      <c r="F124" s="18"/>
      <c r="G124" s="89"/>
      <c r="H124" s="18"/>
      <c r="I124" s="89">
        <v>3</v>
      </c>
      <c r="J124" s="18">
        <v>69313.759999999995</v>
      </c>
      <c r="K124" s="89"/>
      <c r="L124" s="18"/>
      <c r="M124" s="89"/>
      <c r="N124" s="18"/>
      <c r="O124" s="45"/>
      <c r="P124" s="45"/>
      <c r="Q124" s="45"/>
      <c r="R124" s="45"/>
    </row>
    <row r="125" spans="2:18" s="51" customFormat="1" ht="15.75" x14ac:dyDescent="0.25">
      <c r="B125" s="16" t="s">
        <v>242</v>
      </c>
      <c r="C125" s="160">
        <v>14</v>
      </c>
      <c r="D125" s="18">
        <v>62547</v>
      </c>
      <c r="E125" s="89"/>
      <c r="F125" s="18"/>
      <c r="G125" s="89"/>
      <c r="H125" s="18"/>
      <c r="I125" s="89"/>
      <c r="J125" s="18"/>
      <c r="K125" s="89"/>
      <c r="L125" s="18"/>
      <c r="M125" s="89"/>
      <c r="N125" s="18"/>
      <c r="O125" s="45"/>
      <c r="P125" s="45"/>
      <c r="Q125" s="45"/>
      <c r="R125" s="45"/>
    </row>
    <row r="126" spans="2:18" s="51" customFormat="1" ht="15.75" x14ac:dyDescent="0.25">
      <c r="B126" s="16" t="s">
        <v>243</v>
      </c>
      <c r="C126" s="89"/>
      <c r="D126" s="18"/>
      <c r="E126" s="89"/>
      <c r="F126" s="18"/>
      <c r="G126" s="89"/>
      <c r="H126" s="18"/>
      <c r="I126" s="89"/>
      <c r="J126" s="18"/>
      <c r="K126" s="89">
        <v>7.29</v>
      </c>
      <c r="L126" s="18">
        <v>48854</v>
      </c>
      <c r="M126" s="89"/>
      <c r="N126" s="18"/>
      <c r="O126" s="45"/>
      <c r="P126" s="45"/>
      <c r="Q126" s="45"/>
      <c r="R126" s="45"/>
    </row>
    <row r="127" spans="2:18" s="51" customFormat="1" ht="15.75" x14ac:dyDescent="0.25">
      <c r="B127" s="16" t="s">
        <v>33</v>
      </c>
      <c r="C127" s="89">
        <v>4</v>
      </c>
      <c r="D127" s="18">
        <v>39856</v>
      </c>
      <c r="E127" s="89"/>
      <c r="F127" s="18"/>
      <c r="G127" s="89"/>
      <c r="H127" s="18"/>
      <c r="I127" s="89"/>
      <c r="J127" s="18"/>
      <c r="K127" s="89"/>
      <c r="L127" s="18"/>
      <c r="M127" s="89"/>
      <c r="N127" s="18"/>
      <c r="O127" s="45"/>
      <c r="P127" s="45"/>
      <c r="Q127" s="45"/>
      <c r="R127" s="45"/>
    </row>
    <row r="128" spans="2:18" s="51" customFormat="1" ht="15.75" x14ac:dyDescent="0.25">
      <c r="B128" s="16" t="s">
        <v>114</v>
      </c>
      <c r="C128" s="89">
        <f>+C129-SUM(C98:C127)</f>
        <v>42</v>
      </c>
      <c r="D128" s="18">
        <f>+D129-SUM(D98:D127)</f>
        <v>183022</v>
      </c>
      <c r="E128" s="89">
        <f t="shared" ref="E128:N128" si="4">+E129-SUM(E98:E127)</f>
        <v>0</v>
      </c>
      <c r="F128" s="18">
        <f t="shared" si="4"/>
        <v>0</v>
      </c>
      <c r="G128" s="89">
        <f t="shared" si="4"/>
        <v>54</v>
      </c>
      <c r="H128" s="18">
        <f t="shared" si="4"/>
        <v>189000</v>
      </c>
      <c r="I128" s="89">
        <f t="shared" si="4"/>
        <v>1727.1270000000004</v>
      </c>
      <c r="J128" s="18">
        <f t="shared" si="4"/>
        <v>9199606.8599999994</v>
      </c>
      <c r="K128" s="89">
        <f t="shared" si="4"/>
        <v>30.404000000000451</v>
      </c>
      <c r="L128" s="18">
        <f>+L129-SUM(L98:L127)</f>
        <v>265304</v>
      </c>
      <c r="M128" s="89">
        <f t="shared" si="4"/>
        <v>0</v>
      </c>
      <c r="N128" s="18">
        <f t="shared" si="4"/>
        <v>0</v>
      </c>
      <c r="O128" s="45"/>
      <c r="P128" s="45"/>
      <c r="Q128" s="45"/>
      <c r="R128" s="45"/>
    </row>
    <row r="129" spans="1:256" s="51" customFormat="1" ht="15.75" x14ac:dyDescent="0.25">
      <c r="B129" s="126" t="s">
        <v>40</v>
      </c>
      <c r="C129" s="22">
        <v>152</v>
      </c>
      <c r="D129" s="23">
        <v>852008</v>
      </c>
      <c r="E129" s="22">
        <v>12875.6</v>
      </c>
      <c r="F129" s="23">
        <v>140944801</v>
      </c>
      <c r="G129" s="22">
        <v>439</v>
      </c>
      <c r="H129" s="23">
        <v>2418240</v>
      </c>
      <c r="I129" s="22">
        <v>3999.6860000000001</v>
      </c>
      <c r="J129" s="23">
        <v>31304558.319999997</v>
      </c>
      <c r="K129" s="22">
        <v>4393.0001199999997</v>
      </c>
      <c r="L129" s="23">
        <v>52893283.510000005</v>
      </c>
      <c r="M129" s="22">
        <v>4264.1769299999996</v>
      </c>
      <c r="N129" s="23">
        <v>13694000.67</v>
      </c>
      <c r="O129" s="45"/>
      <c r="P129" s="45"/>
      <c r="Q129" s="45"/>
      <c r="R129" s="45"/>
    </row>
    <row r="130" spans="1:256" x14ac:dyDescent="0.25">
      <c r="C130" s="100"/>
      <c r="D130" s="100"/>
    </row>
    <row r="132" spans="1:256" s="51" customFormat="1" ht="18" customHeight="1" x14ac:dyDescent="0.25">
      <c r="B132" s="6" t="s">
        <v>175</v>
      </c>
      <c r="C132" s="6"/>
      <c r="D132" s="6"/>
      <c r="E132" s="6"/>
      <c r="F132" s="6"/>
      <c r="G132" s="6"/>
      <c r="H132" s="6"/>
    </row>
    <row r="133" spans="1:256" s="11" customFormat="1" ht="3" customHeight="1" x14ac:dyDescent="0.25">
      <c r="A133" s="6"/>
      <c r="B133" s="26"/>
      <c r="C133" s="27"/>
      <c r="D133" s="28"/>
      <c r="E133" s="27"/>
      <c r="F133" s="27"/>
      <c r="G133" s="27"/>
      <c r="H133" s="27"/>
      <c r="I133" s="27"/>
      <c r="J133" s="27"/>
      <c r="K133" s="27"/>
      <c r="L133" s="27"/>
      <c r="M133" s="27"/>
      <c r="N133" s="83"/>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6"/>
    </row>
    <row r="134" spans="1:256" s="1" customFormat="1" ht="21.75" customHeight="1" x14ac:dyDescent="0.25">
      <c r="A134" s="83"/>
      <c r="B134" s="29"/>
      <c r="C134" s="30"/>
      <c r="E134" s="30"/>
      <c r="F134" s="30"/>
      <c r="G134" s="30"/>
      <c r="H134" s="30"/>
      <c r="I134" s="30"/>
      <c r="J134" s="30"/>
      <c r="K134" s="30"/>
      <c r="L134" s="30"/>
      <c r="M134" s="30"/>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BV134" s="83"/>
      <c r="BW134" s="83"/>
      <c r="BX134" s="83"/>
      <c r="BY134" s="83"/>
      <c r="BZ134" s="83"/>
      <c r="CA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83"/>
      <c r="CX134" s="83"/>
      <c r="CY134" s="83"/>
      <c r="CZ134" s="83"/>
      <c r="DA134" s="83"/>
      <c r="DB134" s="83"/>
      <c r="DC134" s="83"/>
      <c r="DD134" s="83"/>
      <c r="DE134" s="83"/>
      <c r="DF134" s="83"/>
      <c r="DG134" s="83"/>
      <c r="DH134" s="83"/>
      <c r="DI134" s="83"/>
      <c r="DJ134" s="83"/>
      <c r="DK134" s="83"/>
      <c r="DL134" s="83"/>
      <c r="DM134" s="83"/>
      <c r="DN134" s="83"/>
      <c r="DO134" s="83"/>
      <c r="DP134" s="83"/>
      <c r="DQ134" s="83"/>
      <c r="DR134" s="83"/>
      <c r="DS134" s="83"/>
      <c r="DT134" s="83"/>
      <c r="DU134" s="83"/>
      <c r="DV134" s="83"/>
      <c r="DW134" s="83"/>
      <c r="DX134" s="83"/>
      <c r="DY134" s="83"/>
      <c r="DZ134" s="83"/>
      <c r="EA134" s="83"/>
      <c r="EB134" s="83"/>
      <c r="EC134" s="83"/>
      <c r="ED134" s="83"/>
      <c r="EE134" s="83"/>
      <c r="EF134" s="83"/>
      <c r="EG134" s="83"/>
      <c r="EH134" s="83"/>
      <c r="EI134" s="83"/>
      <c r="EJ134" s="83"/>
      <c r="EK134" s="83"/>
      <c r="EL134" s="83"/>
      <c r="EM134" s="83"/>
      <c r="EN134" s="83"/>
      <c r="EO134" s="83"/>
      <c r="EP134" s="83"/>
      <c r="EQ134" s="83"/>
      <c r="ER134" s="83"/>
      <c r="ES134" s="83"/>
      <c r="ET134" s="83"/>
      <c r="EU134" s="83"/>
      <c r="EV134" s="83"/>
      <c r="EW134" s="83"/>
      <c r="EX134" s="83"/>
      <c r="EY134" s="83"/>
      <c r="EZ134" s="83"/>
      <c r="FA134" s="83"/>
      <c r="FB134" s="83"/>
      <c r="FC134" s="83"/>
      <c r="FD134" s="83"/>
      <c r="FE134" s="83"/>
      <c r="FF134" s="83"/>
      <c r="FG134" s="83"/>
      <c r="FH134" s="83"/>
      <c r="FI134" s="83"/>
      <c r="FJ134" s="83"/>
      <c r="FK134" s="83"/>
      <c r="FL134" s="83"/>
      <c r="FM134" s="83"/>
      <c r="FN134" s="83"/>
      <c r="FO134" s="83"/>
      <c r="FP134" s="83"/>
      <c r="FQ134" s="83"/>
      <c r="FR134" s="83"/>
      <c r="FS134" s="83"/>
      <c r="FT134" s="83"/>
      <c r="FU134" s="83"/>
      <c r="FV134" s="83"/>
      <c r="FW134" s="83"/>
      <c r="FX134" s="83"/>
      <c r="FY134" s="83"/>
      <c r="FZ134" s="83"/>
      <c r="GA134" s="83"/>
      <c r="GB134" s="83"/>
      <c r="GC134" s="83"/>
      <c r="GD134" s="83"/>
      <c r="GE134" s="83"/>
      <c r="GF134" s="83"/>
      <c r="GG134" s="83"/>
      <c r="GH134" s="83"/>
      <c r="GI134" s="83"/>
      <c r="GJ134" s="83"/>
      <c r="GK134" s="83"/>
      <c r="GL134" s="83"/>
      <c r="GM134" s="83"/>
      <c r="GN134" s="83"/>
      <c r="GO134" s="83"/>
      <c r="GP134" s="83"/>
      <c r="GQ134" s="83"/>
      <c r="GR134" s="83"/>
      <c r="GS134" s="83"/>
      <c r="GT134" s="83"/>
      <c r="GU134" s="83"/>
      <c r="GV134" s="83"/>
      <c r="GW134" s="83"/>
      <c r="GX134" s="83"/>
      <c r="GY134" s="83"/>
      <c r="GZ134" s="83"/>
      <c r="HA134" s="83"/>
      <c r="HB134" s="83"/>
      <c r="HC134" s="83"/>
      <c r="HD134" s="83"/>
      <c r="HE134" s="83"/>
      <c r="HF134" s="83"/>
      <c r="HG134" s="83"/>
      <c r="HH134" s="83"/>
      <c r="HI134" s="83"/>
      <c r="HJ134" s="83"/>
      <c r="HK134" s="83"/>
      <c r="HL134" s="83"/>
      <c r="HM134" s="83"/>
      <c r="HN134" s="83"/>
      <c r="HO134" s="83"/>
      <c r="HP134" s="83"/>
      <c r="HQ134" s="83"/>
      <c r="HR134" s="83"/>
      <c r="HS134" s="83"/>
      <c r="HT134" s="83"/>
      <c r="HU134" s="83"/>
      <c r="HV134" s="83"/>
      <c r="HW134" s="83"/>
      <c r="HX134" s="83"/>
      <c r="HY134" s="83"/>
      <c r="HZ134" s="83"/>
      <c r="IA134" s="83"/>
      <c r="IB134" s="83"/>
      <c r="IC134" s="83"/>
      <c r="ID134" s="83"/>
      <c r="IE134" s="83"/>
      <c r="IF134" s="83"/>
      <c r="IG134" s="83"/>
      <c r="IH134" s="83"/>
      <c r="II134" s="83"/>
      <c r="IJ134" s="83"/>
      <c r="IK134" s="83"/>
      <c r="IL134" s="83"/>
      <c r="IM134" s="83"/>
      <c r="IN134" s="83"/>
      <c r="IO134" s="83"/>
      <c r="IP134" s="83"/>
      <c r="IQ134" s="83"/>
      <c r="IR134" s="83"/>
      <c r="IS134" s="83"/>
      <c r="IT134" s="83"/>
      <c r="IU134" s="83"/>
      <c r="IV134" s="83"/>
    </row>
    <row r="135" spans="1:256" s="1" customFormat="1" ht="15.75" x14ac:dyDescent="0.25">
      <c r="B135" s="10"/>
      <c r="C135" s="191" t="s">
        <v>179</v>
      </c>
      <c r="D135" s="193"/>
      <c r="E135" s="191" t="s">
        <v>160</v>
      </c>
      <c r="F135" s="193"/>
      <c r="G135" s="191" t="s">
        <v>161</v>
      </c>
      <c r="H135" s="193"/>
      <c r="I135" s="191" t="s">
        <v>162</v>
      </c>
      <c r="J135" s="193"/>
      <c r="K135" s="191" t="s">
        <v>163</v>
      </c>
      <c r="L135" s="193"/>
      <c r="M135" s="191" t="s">
        <v>164</v>
      </c>
      <c r="N135" s="193"/>
    </row>
    <row r="136" spans="1:256" s="11" customFormat="1" ht="22.5" customHeight="1" x14ac:dyDescent="0.25">
      <c r="B136" s="13" t="s">
        <v>131</v>
      </c>
      <c r="C136" s="13" t="s">
        <v>5</v>
      </c>
      <c r="D136" s="13" t="s">
        <v>7</v>
      </c>
      <c r="E136" s="13" t="s">
        <v>5</v>
      </c>
      <c r="F136" s="13" t="s">
        <v>7</v>
      </c>
      <c r="G136" s="13" t="s">
        <v>5</v>
      </c>
      <c r="H136" s="13" t="s">
        <v>7</v>
      </c>
      <c r="I136" s="13" t="s">
        <v>5</v>
      </c>
      <c r="J136" s="13" t="s">
        <v>7</v>
      </c>
      <c r="K136" s="13" t="s">
        <v>5</v>
      </c>
      <c r="L136" s="13" t="s">
        <v>7</v>
      </c>
      <c r="M136" s="13" t="s">
        <v>5</v>
      </c>
      <c r="N136" s="13" t="s">
        <v>7</v>
      </c>
      <c r="O136" s="51"/>
      <c r="P136" s="51"/>
      <c r="Q136" s="51"/>
    </row>
    <row r="137" spans="1:256" s="11" customFormat="1" ht="15.75" x14ac:dyDescent="0.25">
      <c r="B137" s="16" t="s">
        <v>21</v>
      </c>
      <c r="C137" s="17">
        <v>233</v>
      </c>
      <c r="D137" s="18">
        <v>1985268.3</v>
      </c>
      <c r="E137" s="17">
        <v>8836.747824</v>
      </c>
      <c r="F137" s="18">
        <v>123762367.7668</v>
      </c>
      <c r="G137" s="17">
        <v>6.5049999999999999</v>
      </c>
      <c r="H137" s="18">
        <v>49396.1</v>
      </c>
      <c r="I137" s="17">
        <v>0.54</v>
      </c>
      <c r="J137" s="18">
        <v>3752</v>
      </c>
      <c r="K137" s="17"/>
      <c r="L137" s="18"/>
      <c r="M137" s="17"/>
      <c r="N137" s="18"/>
      <c r="O137" s="147"/>
      <c r="P137" s="147"/>
      <c r="Q137" s="51"/>
    </row>
    <row r="138" spans="1:256" s="11" customFormat="1" ht="15.75" x14ac:dyDescent="0.25">
      <c r="B138" s="16" t="s">
        <v>37</v>
      </c>
      <c r="C138" s="17"/>
      <c r="D138" s="18"/>
      <c r="E138" s="17">
        <v>703</v>
      </c>
      <c r="F138" s="18">
        <v>13538186</v>
      </c>
      <c r="G138" s="17"/>
      <c r="H138" s="18"/>
      <c r="I138" s="17">
        <v>370</v>
      </c>
      <c r="J138" s="18">
        <v>3353000</v>
      </c>
      <c r="K138" s="17"/>
      <c r="L138" s="18"/>
      <c r="M138" s="17"/>
      <c r="N138" s="18"/>
      <c r="O138" s="147"/>
      <c r="P138" s="147"/>
      <c r="Q138" s="51"/>
    </row>
    <row r="139" spans="1:256" s="11" customFormat="1" ht="15.75" x14ac:dyDescent="0.25">
      <c r="B139" s="16" t="s">
        <v>57</v>
      </c>
      <c r="C139" s="17"/>
      <c r="D139" s="18"/>
      <c r="E139" s="17">
        <v>348</v>
      </c>
      <c r="F139" s="18">
        <v>3048339</v>
      </c>
      <c r="G139" s="17"/>
      <c r="H139" s="18"/>
      <c r="I139" s="17">
        <v>166</v>
      </c>
      <c r="J139" s="18">
        <v>766293</v>
      </c>
      <c r="K139" s="17"/>
      <c r="L139" s="18"/>
      <c r="M139" s="17"/>
      <c r="N139" s="18"/>
      <c r="O139" s="147"/>
      <c r="P139" s="147"/>
      <c r="Q139" s="51"/>
    </row>
    <row r="140" spans="1:256" s="11" customFormat="1" ht="15.75" x14ac:dyDescent="0.25">
      <c r="B140" s="16" t="s">
        <v>33</v>
      </c>
      <c r="C140" s="17"/>
      <c r="D140" s="18"/>
      <c r="E140" s="17">
        <v>208.39599999999999</v>
      </c>
      <c r="F140" s="18">
        <v>2147892</v>
      </c>
      <c r="G140" s="17">
        <v>93.864000000000004</v>
      </c>
      <c r="H140" s="18">
        <v>738625.97</v>
      </c>
      <c r="I140" s="17"/>
      <c r="J140" s="18"/>
      <c r="K140" s="17"/>
      <c r="L140" s="18"/>
      <c r="M140" s="17">
        <v>5.3</v>
      </c>
      <c r="N140" s="18">
        <v>43871.8</v>
      </c>
      <c r="O140" s="147"/>
      <c r="P140" s="147"/>
      <c r="Q140" s="51"/>
    </row>
    <row r="141" spans="1:256" s="11" customFormat="1" ht="15.75" x14ac:dyDescent="0.25">
      <c r="B141" s="16" t="s">
        <v>63</v>
      </c>
      <c r="C141" s="17">
        <v>20</v>
      </c>
      <c r="D141" s="18">
        <v>157366.95000000001</v>
      </c>
      <c r="E141" s="17"/>
      <c r="F141" s="18"/>
      <c r="G141" s="17"/>
      <c r="H141" s="18"/>
      <c r="I141" s="17">
        <v>106.44</v>
      </c>
      <c r="J141" s="18">
        <v>1981967</v>
      </c>
      <c r="K141" s="17"/>
      <c r="L141" s="18"/>
      <c r="M141" s="17"/>
      <c r="N141" s="18"/>
      <c r="O141" s="147"/>
      <c r="P141" s="147"/>
      <c r="Q141" s="51"/>
    </row>
    <row r="142" spans="1:256" s="11" customFormat="1" ht="15.75" x14ac:dyDescent="0.25">
      <c r="B142" s="16" t="s">
        <v>29</v>
      </c>
      <c r="C142" s="17"/>
      <c r="D142" s="18"/>
      <c r="E142" s="17"/>
      <c r="F142" s="18"/>
      <c r="G142" s="17">
        <v>141.19399999999999</v>
      </c>
      <c r="H142" s="18">
        <v>1485206</v>
      </c>
      <c r="I142" s="17">
        <v>25.631</v>
      </c>
      <c r="J142" s="18">
        <v>125075</v>
      </c>
      <c r="K142" s="17"/>
      <c r="L142" s="18"/>
      <c r="M142" s="17"/>
      <c r="N142" s="18"/>
      <c r="O142" s="147"/>
      <c r="P142" s="147"/>
      <c r="Q142" s="51"/>
    </row>
    <row r="143" spans="1:256" s="11" customFormat="1" ht="15.75" x14ac:dyDescent="0.25">
      <c r="B143" s="16" t="s">
        <v>89</v>
      </c>
      <c r="C143" s="17"/>
      <c r="D143" s="18"/>
      <c r="E143" s="17">
        <v>151.19999999999999</v>
      </c>
      <c r="F143" s="18">
        <v>1107495</v>
      </c>
      <c r="G143" s="17"/>
      <c r="H143" s="18"/>
      <c r="I143" s="17"/>
      <c r="J143" s="18"/>
      <c r="K143" s="17"/>
      <c r="L143" s="18"/>
      <c r="M143" s="17"/>
      <c r="N143" s="18"/>
      <c r="O143" s="147"/>
      <c r="P143" s="147"/>
      <c r="Q143" s="51"/>
    </row>
    <row r="144" spans="1:256" s="11" customFormat="1" ht="15.75" x14ac:dyDescent="0.25">
      <c r="B144" s="16" t="s">
        <v>136</v>
      </c>
      <c r="C144" s="17"/>
      <c r="D144" s="18"/>
      <c r="E144" s="17"/>
      <c r="F144" s="18"/>
      <c r="G144" s="17">
        <v>48.665999999999997</v>
      </c>
      <c r="H144" s="18">
        <v>547407.85</v>
      </c>
      <c r="I144" s="17">
        <v>0.46400000000000002</v>
      </c>
      <c r="J144" s="18">
        <v>6462</v>
      </c>
      <c r="K144" s="17"/>
      <c r="L144" s="18"/>
      <c r="M144" s="17"/>
      <c r="N144" s="18"/>
      <c r="O144" s="147"/>
      <c r="P144" s="147"/>
      <c r="Q144" s="51"/>
    </row>
    <row r="145" spans="2:17" s="11" customFormat="1" ht="15.75" x14ac:dyDescent="0.25">
      <c r="B145" s="16" t="s">
        <v>38</v>
      </c>
      <c r="C145" s="17"/>
      <c r="D145" s="18"/>
      <c r="E145" s="17"/>
      <c r="F145" s="18"/>
      <c r="G145" s="17">
        <v>88.790999999999997</v>
      </c>
      <c r="H145" s="18">
        <v>300749.90000000002</v>
      </c>
      <c r="I145" s="17"/>
      <c r="J145" s="18"/>
      <c r="K145" s="17"/>
      <c r="L145" s="18"/>
      <c r="M145" s="17">
        <v>16.2</v>
      </c>
      <c r="N145" s="18">
        <v>55747.6</v>
      </c>
      <c r="O145" s="147"/>
      <c r="P145" s="147"/>
      <c r="Q145" s="51"/>
    </row>
    <row r="146" spans="2:17" s="11" customFormat="1" ht="15.75" x14ac:dyDescent="0.25">
      <c r="B146" s="16" t="s">
        <v>47</v>
      </c>
      <c r="C146" s="17"/>
      <c r="D146" s="18"/>
      <c r="E146" s="17"/>
      <c r="F146" s="18"/>
      <c r="G146" s="17">
        <v>63.036999999999999</v>
      </c>
      <c r="H146" s="18">
        <v>311549.02</v>
      </c>
      <c r="I146" s="17">
        <v>0.33300000000000002</v>
      </c>
      <c r="J146" s="18">
        <v>3188</v>
      </c>
      <c r="K146" s="17"/>
      <c r="L146" s="18"/>
      <c r="M146" s="17"/>
      <c r="N146" s="18"/>
      <c r="O146" s="147"/>
      <c r="P146" s="147"/>
      <c r="Q146" s="51"/>
    </row>
    <row r="147" spans="2:17" s="11" customFormat="1" ht="15.75" x14ac:dyDescent="0.25">
      <c r="B147" s="16" t="s">
        <v>104</v>
      </c>
      <c r="C147" s="88"/>
      <c r="D147" s="18"/>
      <c r="E147" s="88"/>
      <c r="F147" s="18"/>
      <c r="G147" s="88"/>
      <c r="H147" s="18"/>
      <c r="I147" s="88"/>
      <c r="J147" s="18"/>
      <c r="K147" s="88"/>
      <c r="L147" s="18"/>
      <c r="M147" s="88"/>
      <c r="N147" s="18"/>
      <c r="O147" s="147"/>
      <c r="P147" s="147"/>
      <c r="Q147" s="51"/>
    </row>
    <row r="148" spans="2:17" s="11" customFormat="1" ht="15.75" x14ac:dyDescent="0.25">
      <c r="B148" s="16" t="s">
        <v>240</v>
      </c>
      <c r="C148" s="88"/>
      <c r="D148" s="18"/>
      <c r="E148" s="17">
        <v>17.911360000000002</v>
      </c>
      <c r="F148" s="18">
        <v>223292.75</v>
      </c>
      <c r="G148" s="88"/>
      <c r="H148" s="18"/>
      <c r="I148" s="88"/>
      <c r="J148" s="18"/>
      <c r="K148" s="88"/>
      <c r="L148" s="18"/>
      <c r="M148" s="88"/>
      <c r="N148" s="18"/>
      <c r="O148" s="147"/>
      <c r="P148" s="147"/>
      <c r="Q148" s="51"/>
    </row>
    <row r="149" spans="2:17" s="11" customFormat="1" ht="15.75" x14ac:dyDescent="0.25">
      <c r="B149" s="16" t="s">
        <v>53</v>
      </c>
      <c r="C149" s="17">
        <f>+C150-SUM(C137:C148)</f>
        <v>0</v>
      </c>
      <c r="D149" s="17">
        <f t="shared" ref="D149:J149" si="5">+D150-SUM(D137:D148)</f>
        <v>0</v>
      </c>
      <c r="E149" s="17">
        <f t="shared" si="5"/>
        <v>3.7179400000004534</v>
      </c>
      <c r="F149" s="18">
        <f t="shared" si="5"/>
        <v>23714.680000007153</v>
      </c>
      <c r="G149" s="17">
        <f t="shared" si="5"/>
        <v>0.70000000000004547</v>
      </c>
      <c r="H149" s="18">
        <f t="shared" si="5"/>
        <v>4805.9799999999814</v>
      </c>
      <c r="I149" s="17">
        <f t="shared" si="5"/>
        <v>36.279000000000224</v>
      </c>
      <c r="J149" s="18">
        <f t="shared" si="5"/>
        <v>733291.70000000019</v>
      </c>
      <c r="K149" s="17"/>
      <c r="L149" s="18"/>
      <c r="M149" s="17">
        <f>+M150-SUM(M137:M148)</f>
        <v>686</v>
      </c>
      <c r="N149" s="18">
        <f>+N150-SUM(N137:N148)</f>
        <v>4750802.9999999991</v>
      </c>
      <c r="O149" s="147"/>
      <c r="P149" s="147"/>
      <c r="Q149" s="51"/>
    </row>
    <row r="150" spans="2:17" s="11" customFormat="1" ht="18" customHeight="1" x14ac:dyDescent="0.25">
      <c r="B150" s="95" t="s">
        <v>138</v>
      </c>
      <c r="C150" s="92">
        <v>253</v>
      </c>
      <c r="D150" s="93">
        <v>2142635.25</v>
      </c>
      <c r="E150" s="92">
        <v>10268.973124000002</v>
      </c>
      <c r="F150" s="93">
        <v>143851287.19679999</v>
      </c>
      <c r="G150" s="92">
        <v>442.75700000000001</v>
      </c>
      <c r="H150" s="93">
        <v>3437740.82</v>
      </c>
      <c r="I150" s="92">
        <v>705.68700000000024</v>
      </c>
      <c r="J150" s="93">
        <v>6973028.7000000002</v>
      </c>
      <c r="K150" s="92"/>
      <c r="L150" s="93"/>
      <c r="M150" s="92">
        <v>707.5</v>
      </c>
      <c r="N150" s="93">
        <v>4850422.3999999994</v>
      </c>
      <c r="O150" s="147"/>
      <c r="P150" s="147"/>
      <c r="Q150" s="51"/>
    </row>
    <row r="151" spans="2:17" s="11" customFormat="1" ht="15.75" x14ac:dyDescent="0.25">
      <c r="B151" s="16" t="s">
        <v>43</v>
      </c>
      <c r="C151" s="66"/>
      <c r="D151" s="67"/>
      <c r="E151" s="66">
        <v>373.76</v>
      </c>
      <c r="F151" s="67">
        <v>2429127.19</v>
      </c>
      <c r="G151" s="66"/>
      <c r="H151" s="67"/>
      <c r="I151" s="66">
        <v>46.875</v>
      </c>
      <c r="J151" s="67">
        <v>614433.48</v>
      </c>
      <c r="K151" s="66"/>
      <c r="L151" s="67"/>
      <c r="M151" s="66">
        <v>717.51870000000008</v>
      </c>
      <c r="N151" s="67">
        <v>3168397.5100000002</v>
      </c>
      <c r="O151" s="147"/>
      <c r="P151" s="147"/>
      <c r="Q151" s="51"/>
    </row>
    <row r="152" spans="2:17" s="11" customFormat="1" ht="15.75" x14ac:dyDescent="0.25">
      <c r="B152" s="68" t="s">
        <v>71</v>
      </c>
      <c r="C152" s="17"/>
      <c r="D152" s="18"/>
      <c r="E152" s="17">
        <v>546.27480000000003</v>
      </c>
      <c r="F152" s="18">
        <v>4945938.1700000009</v>
      </c>
      <c r="G152" s="17"/>
      <c r="H152" s="18"/>
      <c r="I152" s="17">
        <v>16.831</v>
      </c>
      <c r="J152" s="18">
        <v>83273.2</v>
      </c>
      <c r="K152" s="17"/>
      <c r="L152" s="18"/>
      <c r="M152" s="88">
        <v>7.0000000000000007E-2</v>
      </c>
      <c r="N152" s="18">
        <v>324.72000000000003</v>
      </c>
      <c r="O152" s="147"/>
      <c r="P152" s="147"/>
      <c r="Q152" s="51"/>
    </row>
    <row r="153" spans="2:17" s="11" customFormat="1" ht="15.75" x14ac:dyDescent="0.25">
      <c r="B153" s="57" t="s">
        <v>93</v>
      </c>
      <c r="C153" s="66"/>
      <c r="D153" s="67"/>
      <c r="E153" s="66">
        <v>347.78012000000001</v>
      </c>
      <c r="F153" s="67">
        <v>2430812.0700000003</v>
      </c>
      <c r="G153" s="66"/>
      <c r="H153" s="67"/>
      <c r="I153" s="66">
        <v>19</v>
      </c>
      <c r="J153" s="67">
        <v>108637</v>
      </c>
      <c r="K153" s="66">
        <v>58.8</v>
      </c>
      <c r="L153" s="67">
        <v>392003</v>
      </c>
      <c r="M153" s="66">
        <v>99.1</v>
      </c>
      <c r="N153" s="67">
        <v>503003.1</v>
      </c>
      <c r="O153" s="147"/>
      <c r="P153" s="147"/>
      <c r="Q153" s="51"/>
    </row>
    <row r="154" spans="2:17" s="11" customFormat="1" ht="15.75" x14ac:dyDescent="0.25">
      <c r="B154" s="16" t="s">
        <v>211</v>
      </c>
      <c r="C154" s="66"/>
      <c r="D154" s="67"/>
      <c r="E154" s="66">
        <v>209.74818999999999</v>
      </c>
      <c r="F154" s="67">
        <v>1432125.4800000002</v>
      </c>
      <c r="G154" s="66"/>
      <c r="H154" s="67"/>
      <c r="I154" s="66">
        <v>2.8</v>
      </c>
      <c r="J154" s="67">
        <v>22486</v>
      </c>
      <c r="K154" s="66"/>
      <c r="L154" s="67"/>
      <c r="M154" s="66">
        <v>96.1</v>
      </c>
      <c r="N154" s="67">
        <v>599355.22</v>
      </c>
      <c r="O154" s="147"/>
      <c r="P154" s="147"/>
      <c r="Q154" s="51"/>
    </row>
    <row r="155" spans="2:17" s="11" customFormat="1" ht="18" customHeight="1" x14ac:dyDescent="0.25">
      <c r="B155" s="16" t="s">
        <v>95</v>
      </c>
      <c r="C155" s="66"/>
      <c r="D155" s="67"/>
      <c r="E155" s="66">
        <v>35.17</v>
      </c>
      <c r="F155" s="67">
        <v>234925.14</v>
      </c>
      <c r="G155" s="66"/>
      <c r="H155" s="67"/>
      <c r="I155" s="66">
        <v>6.9</v>
      </c>
      <c r="J155" s="67">
        <v>41247</v>
      </c>
      <c r="K155" s="66"/>
      <c r="L155" s="67"/>
      <c r="M155" s="66">
        <v>59.612099999999998</v>
      </c>
      <c r="N155" s="67">
        <v>367184.67000000004</v>
      </c>
      <c r="O155" s="147"/>
      <c r="P155" s="147"/>
      <c r="Q155" s="51"/>
    </row>
    <row r="156" spans="2:17" s="11" customFormat="1" ht="18" customHeight="1" x14ac:dyDescent="0.25">
      <c r="B156" s="16" t="s">
        <v>60</v>
      </c>
      <c r="C156" s="66"/>
      <c r="D156" s="67"/>
      <c r="E156" s="66">
        <v>5.3540000000000001</v>
      </c>
      <c r="F156" s="67">
        <v>34396.589999999997</v>
      </c>
      <c r="G156" s="66"/>
      <c r="H156" s="67"/>
      <c r="I156" s="66">
        <v>14.7</v>
      </c>
      <c r="J156" s="67">
        <v>50945</v>
      </c>
      <c r="K156" s="66"/>
      <c r="L156" s="67"/>
      <c r="M156" s="66">
        <v>159.98570000000001</v>
      </c>
      <c r="N156" s="67">
        <v>553164.27</v>
      </c>
      <c r="O156" s="147"/>
      <c r="P156" s="147"/>
      <c r="Q156" s="51"/>
    </row>
    <row r="157" spans="2:17" s="11" customFormat="1" ht="18" customHeight="1" x14ac:dyDescent="0.25">
      <c r="B157" s="16" t="s">
        <v>139</v>
      </c>
      <c r="C157" s="66"/>
      <c r="D157" s="67"/>
      <c r="E157" s="66"/>
      <c r="F157" s="67"/>
      <c r="G157" s="66"/>
      <c r="H157" s="67"/>
      <c r="I157" s="66"/>
      <c r="J157" s="67"/>
      <c r="K157" s="66"/>
      <c r="L157" s="67"/>
      <c r="M157" s="66">
        <v>220</v>
      </c>
      <c r="N157" s="67">
        <v>602339.63</v>
      </c>
      <c r="O157" s="147"/>
      <c r="P157" s="147"/>
      <c r="Q157" s="51"/>
    </row>
    <row r="158" spans="2:17" s="11" customFormat="1" ht="18" customHeight="1" x14ac:dyDescent="0.25">
      <c r="B158" s="16" t="s">
        <v>48</v>
      </c>
      <c r="C158" s="66"/>
      <c r="D158" s="67"/>
      <c r="E158" s="66">
        <v>48.37</v>
      </c>
      <c r="F158" s="67">
        <v>493417.95</v>
      </c>
      <c r="G158" s="66"/>
      <c r="H158" s="67"/>
      <c r="I158" s="66"/>
      <c r="J158" s="67"/>
      <c r="K158" s="66"/>
      <c r="L158" s="67"/>
      <c r="M158" s="66">
        <v>9</v>
      </c>
      <c r="N158" s="67">
        <v>68473.97</v>
      </c>
      <c r="O158" s="147"/>
      <c r="P158" s="147"/>
      <c r="Q158" s="51"/>
    </row>
    <row r="159" spans="2:17" s="11" customFormat="1" ht="15.75" x14ac:dyDescent="0.25">
      <c r="B159" s="16" t="s">
        <v>68</v>
      </c>
      <c r="C159" s="66"/>
      <c r="D159" s="67"/>
      <c r="E159" s="66">
        <v>10.088570000000001</v>
      </c>
      <c r="F159" s="67">
        <v>73604.53</v>
      </c>
      <c r="G159" s="66"/>
      <c r="H159" s="67"/>
      <c r="I159" s="66">
        <v>68.239999999999995</v>
      </c>
      <c r="J159" s="67">
        <v>487108.71</v>
      </c>
      <c r="K159" s="66">
        <v>24.73</v>
      </c>
      <c r="L159" s="67">
        <v>376463.66</v>
      </c>
      <c r="M159" s="66"/>
      <c r="N159" s="67"/>
      <c r="O159" s="147"/>
      <c r="P159" s="147"/>
      <c r="Q159" s="51"/>
    </row>
    <row r="160" spans="2:17" s="11" customFormat="1" ht="15.75" x14ac:dyDescent="0.25">
      <c r="B160" s="16" t="s">
        <v>51</v>
      </c>
      <c r="C160" s="66"/>
      <c r="D160" s="67"/>
      <c r="E160" s="66">
        <v>60.456559999999996</v>
      </c>
      <c r="F160" s="67">
        <v>282630.44</v>
      </c>
      <c r="G160" s="148"/>
      <c r="H160" s="67"/>
      <c r="I160" s="66"/>
      <c r="J160" s="67"/>
      <c r="K160" s="66"/>
      <c r="L160" s="67"/>
      <c r="M160" s="66">
        <v>13.7</v>
      </c>
      <c r="N160" s="67">
        <v>66586.3</v>
      </c>
      <c r="O160" s="147"/>
      <c r="P160" s="147"/>
      <c r="Q160" s="51"/>
    </row>
    <row r="161" spans="2:17" s="11" customFormat="1" ht="15.75" x14ac:dyDescent="0.25">
      <c r="B161" s="16" t="s">
        <v>96</v>
      </c>
      <c r="C161" s="66"/>
      <c r="D161" s="67"/>
      <c r="E161" s="66">
        <v>8.41</v>
      </c>
      <c r="F161" s="67">
        <v>91946.55</v>
      </c>
      <c r="G161" s="66"/>
      <c r="H161" s="67"/>
      <c r="I161" s="66">
        <v>9.3000000000000007</v>
      </c>
      <c r="J161" s="67">
        <v>81840</v>
      </c>
      <c r="K161" s="66"/>
      <c r="L161" s="67"/>
      <c r="M161" s="66">
        <v>17.236600000000003</v>
      </c>
      <c r="N161" s="67">
        <v>145873.15</v>
      </c>
      <c r="O161" s="147"/>
      <c r="P161" s="147"/>
      <c r="Q161" s="51"/>
    </row>
    <row r="162" spans="2:17" s="11" customFormat="1" ht="18" customHeight="1" x14ac:dyDescent="0.25">
      <c r="B162" s="57" t="s">
        <v>69</v>
      </c>
      <c r="C162" s="17"/>
      <c r="D162" s="18"/>
      <c r="E162" s="17">
        <v>26.221069999999997</v>
      </c>
      <c r="F162" s="18">
        <v>305422.47999999992</v>
      </c>
      <c r="G162" s="17"/>
      <c r="H162" s="18"/>
      <c r="I162" s="17"/>
      <c r="J162" s="18"/>
      <c r="K162" s="17"/>
      <c r="L162" s="18"/>
      <c r="M162" s="17">
        <v>0.74</v>
      </c>
      <c r="N162" s="18">
        <v>7139.7</v>
      </c>
      <c r="O162" s="147"/>
      <c r="P162" s="147"/>
      <c r="Q162" s="51"/>
    </row>
    <row r="163" spans="2:17" s="11" customFormat="1" ht="18" customHeight="1" x14ac:dyDescent="0.25">
      <c r="B163" s="57" t="s">
        <v>158</v>
      </c>
      <c r="C163" s="17"/>
      <c r="D163" s="18"/>
      <c r="E163" s="17">
        <v>14.67259</v>
      </c>
      <c r="F163" s="18">
        <v>137904.51999999999</v>
      </c>
      <c r="G163" s="17"/>
      <c r="H163" s="18"/>
      <c r="I163" s="17">
        <v>17</v>
      </c>
      <c r="J163" s="18">
        <v>152494</v>
      </c>
      <c r="K163" s="17"/>
      <c r="L163" s="18"/>
      <c r="M163" s="17"/>
      <c r="N163" s="18"/>
      <c r="O163" s="147"/>
      <c r="P163" s="147"/>
      <c r="Q163" s="51"/>
    </row>
    <row r="164" spans="2:17" s="11" customFormat="1" ht="18" customHeight="1" x14ac:dyDescent="0.25">
      <c r="B164" s="57" t="s">
        <v>212</v>
      </c>
      <c r="C164" s="66"/>
      <c r="D164" s="67"/>
      <c r="E164" s="66">
        <v>9.01</v>
      </c>
      <c r="F164" s="67">
        <v>270777.59999999998</v>
      </c>
      <c r="G164" s="66"/>
      <c r="H164" s="67"/>
      <c r="I164" s="66"/>
      <c r="J164" s="67"/>
      <c r="K164" s="66"/>
      <c r="L164" s="67"/>
      <c r="M164" s="66"/>
      <c r="N164" s="67"/>
      <c r="O164" s="147"/>
      <c r="P164" s="147"/>
      <c r="Q164" s="51"/>
    </row>
    <row r="165" spans="2:17" s="11" customFormat="1" ht="18" customHeight="1" x14ac:dyDescent="0.25">
      <c r="B165" s="16" t="s">
        <v>50</v>
      </c>
      <c r="C165" s="66"/>
      <c r="D165" s="67"/>
      <c r="E165" s="66">
        <v>14.22738</v>
      </c>
      <c r="F165" s="67">
        <v>183586.13999999998</v>
      </c>
      <c r="G165" s="66"/>
      <c r="H165" s="67"/>
      <c r="I165" s="66"/>
      <c r="J165" s="67"/>
      <c r="K165" s="66"/>
      <c r="L165" s="67"/>
      <c r="M165" s="66">
        <v>0.47</v>
      </c>
      <c r="N165" s="67">
        <v>5052</v>
      </c>
      <c r="O165" s="147"/>
      <c r="P165" s="147"/>
      <c r="Q165" s="51"/>
    </row>
    <row r="166" spans="2:17" s="11" customFormat="1" ht="18" customHeight="1" x14ac:dyDescent="0.25">
      <c r="B166" s="57" t="s">
        <v>94</v>
      </c>
      <c r="C166" s="17"/>
      <c r="D166" s="18"/>
      <c r="E166" s="17">
        <v>17.18394</v>
      </c>
      <c r="F166" s="18">
        <v>152156.31999999998</v>
      </c>
      <c r="G166" s="17"/>
      <c r="H166" s="18"/>
      <c r="I166" s="17"/>
      <c r="J166" s="18"/>
      <c r="K166" s="17"/>
      <c r="L166" s="18"/>
      <c r="M166" s="17">
        <v>3.94</v>
      </c>
      <c r="N166" s="18">
        <v>25491.1</v>
      </c>
      <c r="O166" s="147"/>
      <c r="P166" s="147"/>
      <c r="Q166" s="51"/>
    </row>
    <row r="167" spans="2:17" s="11" customFormat="1" ht="15.75" x14ac:dyDescent="0.25">
      <c r="B167" s="57" t="s">
        <v>70</v>
      </c>
      <c r="C167" s="17"/>
      <c r="D167" s="18"/>
      <c r="E167" s="17">
        <v>19.98</v>
      </c>
      <c r="F167" s="18">
        <v>161011.18</v>
      </c>
      <c r="G167" s="18"/>
      <c r="H167" s="18"/>
      <c r="I167" s="17">
        <v>0.9</v>
      </c>
      <c r="J167" s="18">
        <v>10800</v>
      </c>
      <c r="K167" s="17"/>
      <c r="L167" s="18"/>
      <c r="M167" s="17"/>
      <c r="N167" s="18"/>
      <c r="O167" s="147"/>
      <c r="P167" s="147"/>
      <c r="Q167" s="51"/>
    </row>
    <row r="168" spans="2:17" s="11" customFormat="1" ht="18" customHeight="1" x14ac:dyDescent="0.25">
      <c r="B168" s="16" t="s">
        <v>97</v>
      </c>
      <c r="C168" s="17"/>
      <c r="D168" s="18"/>
      <c r="E168" s="17">
        <v>7.32</v>
      </c>
      <c r="F168" s="18">
        <v>49684.29</v>
      </c>
      <c r="G168" s="17"/>
      <c r="H168" s="18"/>
      <c r="I168" s="17">
        <v>14.799999999999999</v>
      </c>
      <c r="J168" s="18">
        <v>104213</v>
      </c>
      <c r="K168" s="17"/>
      <c r="L168" s="18"/>
      <c r="M168" s="17">
        <v>3.0230000000000001</v>
      </c>
      <c r="N168" s="18">
        <v>16863.12</v>
      </c>
      <c r="O168" s="147"/>
      <c r="P168" s="147"/>
      <c r="Q168" s="51"/>
    </row>
    <row r="169" spans="2:17" s="11" customFormat="1" ht="18" customHeight="1" x14ac:dyDescent="0.25">
      <c r="B169" s="57" t="s">
        <v>98</v>
      </c>
      <c r="C169" s="17"/>
      <c r="D169" s="18"/>
      <c r="E169" s="17">
        <v>14.146889999999999</v>
      </c>
      <c r="F169" s="18">
        <v>138097.22999999998</v>
      </c>
      <c r="G169" s="17"/>
      <c r="H169" s="18"/>
      <c r="I169" s="17"/>
      <c r="J169" s="18"/>
      <c r="K169" s="17"/>
      <c r="L169" s="18"/>
      <c r="M169" s="17">
        <v>8.1</v>
      </c>
      <c r="N169" s="18">
        <v>31189.56</v>
      </c>
      <c r="O169" s="147"/>
      <c r="P169" s="147"/>
      <c r="Q169" s="51"/>
    </row>
    <row r="170" spans="2:17" s="11" customFormat="1" ht="18" customHeight="1" x14ac:dyDescent="0.25">
      <c r="B170" s="57" t="s">
        <v>101</v>
      </c>
      <c r="C170" s="17"/>
      <c r="D170" s="18"/>
      <c r="E170" s="17">
        <v>15.6873</v>
      </c>
      <c r="F170" s="18">
        <v>150708.50999999998</v>
      </c>
      <c r="G170" s="18"/>
      <c r="H170" s="18"/>
      <c r="I170" s="17"/>
      <c r="J170" s="18"/>
      <c r="K170" s="17"/>
      <c r="L170" s="18"/>
      <c r="M170" s="17"/>
      <c r="N170" s="18"/>
      <c r="O170" s="147"/>
      <c r="P170" s="147"/>
      <c r="Q170" s="51"/>
    </row>
    <row r="171" spans="2:17" s="11" customFormat="1" ht="18" customHeight="1" x14ac:dyDescent="0.25">
      <c r="B171" s="16" t="s">
        <v>140</v>
      </c>
      <c r="C171" s="17"/>
      <c r="D171" s="18"/>
      <c r="E171" s="17">
        <v>17.954860000000004</v>
      </c>
      <c r="F171" s="18">
        <v>149037.47</v>
      </c>
      <c r="G171" s="88"/>
      <c r="H171" s="18"/>
      <c r="I171" s="17"/>
      <c r="J171" s="18"/>
      <c r="K171" s="17"/>
      <c r="L171" s="18"/>
      <c r="M171" s="17"/>
      <c r="N171" s="18"/>
      <c r="O171" s="147"/>
      <c r="P171" s="147"/>
      <c r="Q171" s="51"/>
    </row>
    <row r="172" spans="2:17" s="11" customFormat="1" ht="18" customHeight="1" x14ac:dyDescent="0.25">
      <c r="B172" s="57" t="s">
        <v>64</v>
      </c>
      <c r="C172" s="17"/>
      <c r="D172" s="18"/>
      <c r="E172" s="17"/>
      <c r="F172" s="18"/>
      <c r="G172" s="88"/>
      <c r="H172" s="18"/>
      <c r="I172" s="17">
        <v>31.5</v>
      </c>
      <c r="J172" s="18">
        <v>137776</v>
      </c>
      <c r="K172" s="17"/>
      <c r="L172" s="18"/>
      <c r="M172" s="17"/>
      <c r="N172" s="18"/>
      <c r="O172" s="147"/>
      <c r="P172" s="147"/>
      <c r="Q172" s="51"/>
    </row>
    <row r="173" spans="2:17" s="11" customFormat="1" ht="18" customHeight="1" x14ac:dyDescent="0.25">
      <c r="B173" s="57" t="s">
        <v>52</v>
      </c>
      <c r="C173" s="17"/>
      <c r="D173" s="18"/>
      <c r="E173" s="17">
        <v>8.6609999999999996</v>
      </c>
      <c r="F173" s="18">
        <v>114810.9</v>
      </c>
      <c r="G173" s="17"/>
      <c r="H173" s="18"/>
      <c r="I173" s="17"/>
      <c r="J173" s="18"/>
      <c r="K173" s="17"/>
      <c r="L173" s="18"/>
      <c r="M173" s="17"/>
      <c r="N173" s="18"/>
      <c r="O173" s="147"/>
      <c r="P173" s="147"/>
      <c r="Q173" s="51"/>
    </row>
    <row r="174" spans="2:17" s="11" customFormat="1" ht="15.75" x14ac:dyDescent="0.25">
      <c r="B174" s="57" t="s">
        <v>142</v>
      </c>
      <c r="C174" s="17"/>
      <c r="D174" s="18"/>
      <c r="E174" s="17">
        <v>0.8</v>
      </c>
      <c r="F174" s="18">
        <v>5726.32</v>
      </c>
      <c r="G174" s="17"/>
      <c r="H174" s="18"/>
      <c r="I174" s="17">
        <v>20.5</v>
      </c>
      <c r="J174" s="18">
        <v>94039</v>
      </c>
      <c r="K174" s="17"/>
      <c r="L174" s="18"/>
      <c r="M174" s="17"/>
      <c r="N174" s="18"/>
      <c r="O174" s="147"/>
      <c r="P174" s="147"/>
      <c r="Q174" s="51"/>
    </row>
    <row r="175" spans="2:17" s="11" customFormat="1" ht="15.75" x14ac:dyDescent="0.25">
      <c r="B175" s="57" t="s">
        <v>213</v>
      </c>
      <c r="C175" s="17"/>
      <c r="D175" s="18"/>
      <c r="E175" s="17"/>
      <c r="F175" s="18"/>
      <c r="G175" s="17"/>
      <c r="H175" s="18"/>
      <c r="I175" s="17"/>
      <c r="J175" s="18"/>
      <c r="K175" s="17"/>
      <c r="L175" s="18"/>
      <c r="M175" s="17"/>
      <c r="N175" s="18"/>
      <c r="O175" s="147"/>
      <c r="P175" s="147"/>
      <c r="Q175" s="51"/>
    </row>
    <row r="176" spans="2:17" s="11" customFormat="1" ht="15.75" x14ac:dyDescent="0.25">
      <c r="B176" s="57" t="s">
        <v>49</v>
      </c>
      <c r="C176" s="66"/>
      <c r="D176" s="67"/>
      <c r="E176" s="66">
        <v>5.0726999999999993</v>
      </c>
      <c r="F176" s="67">
        <v>42294.850000000006</v>
      </c>
      <c r="G176" s="66"/>
      <c r="H176" s="67"/>
      <c r="I176" s="66"/>
      <c r="J176" s="67"/>
      <c r="K176" s="66"/>
      <c r="L176" s="67"/>
      <c r="M176" s="66"/>
      <c r="N176" s="67"/>
      <c r="O176" s="147"/>
      <c r="P176" s="147"/>
      <c r="Q176" s="51"/>
    </row>
    <row r="177" spans="2:20" s="11" customFormat="1" ht="15.75" x14ac:dyDescent="0.25">
      <c r="B177" s="57" t="s">
        <v>214</v>
      </c>
      <c r="C177" s="66"/>
      <c r="D177" s="67"/>
      <c r="E177" s="66"/>
      <c r="F177" s="67"/>
      <c r="G177" s="66"/>
      <c r="H177" s="67"/>
      <c r="I177" s="66">
        <v>0.5</v>
      </c>
      <c r="J177" s="67">
        <v>42180</v>
      </c>
      <c r="K177" s="66"/>
      <c r="L177" s="67"/>
      <c r="M177" s="66"/>
      <c r="N177" s="67"/>
      <c r="O177" s="147"/>
      <c r="P177" s="147"/>
      <c r="Q177" s="51"/>
    </row>
    <row r="178" spans="2:20" s="11" customFormat="1" ht="15.75" x14ac:dyDescent="0.25">
      <c r="B178" s="57" t="s">
        <v>190</v>
      </c>
      <c r="C178" s="66"/>
      <c r="D178" s="67"/>
      <c r="E178" s="66">
        <v>1.6454999999999997</v>
      </c>
      <c r="F178" s="67">
        <v>32536.02</v>
      </c>
      <c r="G178" s="66"/>
      <c r="H178" s="67"/>
      <c r="I178" s="66"/>
      <c r="J178" s="67"/>
      <c r="K178" s="66"/>
      <c r="L178" s="67"/>
      <c r="M178" s="66"/>
      <c r="N178" s="67"/>
      <c r="O178" s="147"/>
      <c r="P178" s="147"/>
      <c r="Q178" s="51"/>
    </row>
    <row r="179" spans="2:20" s="11" customFormat="1" ht="15.75" x14ac:dyDescent="0.25">
      <c r="B179" s="57" t="s">
        <v>191</v>
      </c>
      <c r="C179" s="66"/>
      <c r="D179" s="67"/>
      <c r="E179" s="148">
        <v>0.24</v>
      </c>
      <c r="F179" s="67">
        <v>3030.39</v>
      </c>
      <c r="G179" s="66"/>
      <c r="H179" s="67"/>
      <c r="I179" s="66">
        <v>3</v>
      </c>
      <c r="J179" s="67">
        <v>27668</v>
      </c>
      <c r="K179" s="66"/>
      <c r="L179" s="67"/>
      <c r="M179" s="66"/>
      <c r="N179" s="67"/>
      <c r="O179" s="147"/>
      <c r="P179" s="147"/>
      <c r="Q179" s="51"/>
    </row>
    <row r="180" spans="2:20" s="11" customFormat="1" ht="18" customHeight="1" x14ac:dyDescent="0.25">
      <c r="B180" s="57" t="s">
        <v>187</v>
      </c>
      <c r="C180" s="66"/>
      <c r="D180" s="67"/>
      <c r="E180" s="66">
        <v>0.79</v>
      </c>
      <c r="F180" s="67">
        <v>7929.46</v>
      </c>
      <c r="G180" s="66"/>
      <c r="H180" s="67"/>
      <c r="I180" s="66">
        <v>1.4</v>
      </c>
      <c r="J180" s="67">
        <v>14700</v>
      </c>
      <c r="K180" s="66"/>
      <c r="L180" s="67"/>
      <c r="M180" s="66"/>
      <c r="N180" s="67"/>
      <c r="O180" s="147"/>
      <c r="P180" s="147"/>
      <c r="Q180" s="51"/>
    </row>
    <row r="181" spans="2:20" s="11" customFormat="1" ht="15.75" x14ac:dyDescent="0.25">
      <c r="B181" s="57" t="s">
        <v>141</v>
      </c>
      <c r="C181" s="88"/>
      <c r="D181" s="18"/>
      <c r="E181" s="88"/>
      <c r="F181" s="18"/>
      <c r="G181" s="88"/>
      <c r="H181" s="18"/>
      <c r="I181" s="17">
        <v>2.34</v>
      </c>
      <c r="J181" s="18">
        <v>22345</v>
      </c>
      <c r="K181" s="88"/>
      <c r="L181" s="18"/>
      <c r="M181" s="88"/>
      <c r="N181" s="18"/>
      <c r="O181" s="147"/>
      <c r="P181" s="147"/>
      <c r="Q181" s="51"/>
    </row>
    <row r="182" spans="2:20" s="11" customFormat="1" ht="18" customHeight="1" x14ac:dyDescent="0.25">
      <c r="B182" s="57" t="s">
        <v>115</v>
      </c>
      <c r="C182" s="66">
        <f>+C183-SUM(C151:C181)</f>
        <v>17</v>
      </c>
      <c r="D182" s="67">
        <f t="shared" ref="D182:N182" si="6">+D183-SUM(D151:D181)</f>
        <v>84534</v>
      </c>
      <c r="E182" s="66">
        <f t="shared" si="6"/>
        <v>125.90970000000016</v>
      </c>
      <c r="F182" s="67">
        <f t="shared" si="6"/>
        <v>2604381.9599999972</v>
      </c>
      <c r="G182" s="66">
        <f t="shared" si="6"/>
        <v>0</v>
      </c>
      <c r="H182" s="67">
        <f t="shared" si="6"/>
        <v>0</v>
      </c>
      <c r="I182" s="66">
        <f t="shared" si="6"/>
        <v>4.0335000000000605</v>
      </c>
      <c r="J182" s="67">
        <f t="shared" si="6"/>
        <v>34180.919999999693</v>
      </c>
      <c r="K182" s="66">
        <f t="shared" si="6"/>
        <v>0</v>
      </c>
      <c r="L182" s="67">
        <f t="shared" si="6"/>
        <v>0</v>
      </c>
      <c r="M182" s="66">
        <f t="shared" si="6"/>
        <v>4.0000000000002274</v>
      </c>
      <c r="N182" s="67">
        <f t="shared" si="6"/>
        <v>18159.910000000149</v>
      </c>
      <c r="O182" s="147"/>
      <c r="P182" s="147"/>
      <c r="Q182" s="51"/>
    </row>
    <row r="183" spans="2:20" s="11" customFormat="1" ht="18" customHeight="1" x14ac:dyDescent="0.25">
      <c r="B183" s="95" t="s">
        <v>102</v>
      </c>
      <c r="C183" s="92">
        <v>17</v>
      </c>
      <c r="D183" s="93">
        <v>84534</v>
      </c>
      <c r="E183" s="92">
        <v>1944.9351700000002</v>
      </c>
      <c r="F183" s="93">
        <v>16958019.75</v>
      </c>
      <c r="G183" s="92"/>
      <c r="H183" s="93"/>
      <c r="I183" s="92">
        <v>280.61950000000002</v>
      </c>
      <c r="J183" s="93">
        <v>2130366.3099999996</v>
      </c>
      <c r="K183" s="92">
        <v>83.53</v>
      </c>
      <c r="L183" s="93">
        <v>768466.65999999992</v>
      </c>
      <c r="M183" s="92">
        <v>1412.5961000000002</v>
      </c>
      <c r="N183" s="93">
        <v>6178597.9299999997</v>
      </c>
      <c r="O183" s="147"/>
      <c r="P183" s="147"/>
      <c r="Q183" s="51"/>
    </row>
    <row r="184" spans="2:20" s="11" customFormat="1" ht="18" customHeight="1" x14ac:dyDescent="0.25">
      <c r="B184" s="22" t="s">
        <v>172</v>
      </c>
      <c r="C184" s="22">
        <f>+C183+C150</f>
        <v>270</v>
      </c>
      <c r="D184" s="23">
        <f t="shared" ref="D184:N184" si="7">+D183+D150</f>
        <v>2227169.25</v>
      </c>
      <c r="E184" s="22">
        <f t="shared" si="7"/>
        <v>12213.908294000003</v>
      </c>
      <c r="F184" s="23">
        <f t="shared" si="7"/>
        <v>160809306.94679999</v>
      </c>
      <c r="G184" s="22">
        <f t="shared" si="7"/>
        <v>442.75700000000001</v>
      </c>
      <c r="H184" s="23">
        <f t="shared" si="7"/>
        <v>3437740.82</v>
      </c>
      <c r="I184" s="22">
        <f t="shared" si="7"/>
        <v>986.30650000000026</v>
      </c>
      <c r="J184" s="23">
        <f t="shared" si="7"/>
        <v>9103395.0099999998</v>
      </c>
      <c r="K184" s="22">
        <f t="shared" si="7"/>
        <v>83.53</v>
      </c>
      <c r="L184" s="23">
        <f t="shared" si="7"/>
        <v>768466.65999999992</v>
      </c>
      <c r="M184" s="22">
        <f t="shared" si="7"/>
        <v>2120.0961000000002</v>
      </c>
      <c r="N184" s="23">
        <f t="shared" si="7"/>
        <v>11029020.329999998</v>
      </c>
      <c r="O184" s="147"/>
      <c r="P184" s="147"/>
      <c r="Q184" s="51"/>
    </row>
    <row r="185" spans="2:20" s="51" customFormat="1" ht="18" customHeight="1" x14ac:dyDescent="0.25">
      <c r="B185" s="60"/>
      <c r="C185" s="60"/>
      <c r="D185" s="60"/>
      <c r="E185" s="60"/>
      <c r="F185" s="61"/>
      <c r="G185" s="60"/>
      <c r="H185" s="61"/>
      <c r="I185" s="60"/>
      <c r="J185" s="61"/>
      <c r="K185" s="60"/>
      <c r="L185" s="61"/>
      <c r="M185" s="147"/>
      <c r="N185" s="147"/>
      <c r="O185" s="147"/>
      <c r="P185" s="147"/>
    </row>
    <row r="186" spans="2:20" s="1" customFormat="1" ht="15.75" x14ac:dyDescent="0.25">
      <c r="B186" s="6" t="s">
        <v>244</v>
      </c>
      <c r="C186" s="6"/>
      <c r="D186" s="6"/>
      <c r="E186" s="6"/>
      <c r="F186" s="65"/>
      <c r="G186" s="6"/>
      <c r="H186" s="6"/>
      <c r="I186" s="6"/>
    </row>
    <row r="187" spans="2:20" s="11" customFormat="1" ht="4.5" customHeight="1" x14ac:dyDescent="0.25">
      <c r="B187" s="26"/>
      <c r="C187" s="27"/>
      <c r="D187" s="28"/>
      <c r="E187" s="27"/>
      <c r="F187" s="27"/>
      <c r="G187" s="27"/>
      <c r="H187" s="27"/>
      <c r="I187" s="27"/>
      <c r="J187" s="27"/>
      <c r="K187" s="27"/>
      <c r="L187" s="27"/>
      <c r="M187" s="27"/>
      <c r="N187" s="51"/>
    </row>
    <row r="188" spans="2:20" s="51" customFormat="1" ht="24" customHeight="1" x14ac:dyDescent="0.25">
      <c r="B188" s="10"/>
      <c r="C188" s="149"/>
      <c r="D188" s="149"/>
      <c r="E188" s="149"/>
      <c r="F188" s="150"/>
      <c r="G188" s="150"/>
      <c r="H188" s="150"/>
      <c r="I188" s="150"/>
      <c r="J188" s="150"/>
      <c r="K188" s="150"/>
      <c r="L188" s="150"/>
      <c r="M188" s="150"/>
      <c r="N188" s="150"/>
      <c r="O188" s="150"/>
    </row>
    <row r="189" spans="2:20" s="11" customFormat="1" ht="18" customHeight="1" x14ac:dyDescent="0.25">
      <c r="C189" s="191" t="s">
        <v>179</v>
      </c>
      <c r="D189" s="193"/>
      <c r="E189" s="191" t="s">
        <v>160</v>
      </c>
      <c r="F189" s="193"/>
      <c r="G189" s="191" t="s">
        <v>180</v>
      </c>
      <c r="H189" s="193"/>
      <c r="I189" s="191" t="s">
        <v>161</v>
      </c>
      <c r="J189" s="193"/>
      <c r="K189" s="191" t="s">
        <v>162</v>
      </c>
      <c r="L189" s="193"/>
      <c r="M189" s="191" t="s">
        <v>163</v>
      </c>
      <c r="N189" s="193"/>
      <c r="O189" s="191" t="s">
        <v>164</v>
      </c>
      <c r="P189" s="193"/>
    </row>
    <row r="190" spans="2:20" s="11" customFormat="1" ht="18" customHeight="1" x14ac:dyDescent="0.25">
      <c r="B190" s="13" t="s">
        <v>132</v>
      </c>
      <c r="C190" s="13" t="s">
        <v>5</v>
      </c>
      <c r="D190" s="13" t="s">
        <v>7</v>
      </c>
      <c r="E190" s="13" t="s">
        <v>5</v>
      </c>
      <c r="F190" s="13" t="s">
        <v>7</v>
      </c>
      <c r="G190" s="13" t="s">
        <v>5</v>
      </c>
      <c r="H190" s="13" t="s">
        <v>7</v>
      </c>
      <c r="I190" s="13" t="s">
        <v>5</v>
      </c>
      <c r="J190" s="13" t="s">
        <v>7</v>
      </c>
      <c r="K190" s="13" t="s">
        <v>5</v>
      </c>
      <c r="L190" s="13" t="s">
        <v>7</v>
      </c>
      <c r="M190" s="13" t="s">
        <v>5</v>
      </c>
      <c r="N190" s="13" t="s">
        <v>7</v>
      </c>
      <c r="O190" s="13" t="s">
        <v>5</v>
      </c>
      <c r="P190" s="13" t="s">
        <v>7</v>
      </c>
    </row>
    <row r="191" spans="2:20" s="11" customFormat="1" ht="18" customHeight="1" x14ac:dyDescent="0.25">
      <c r="B191" s="16" t="s">
        <v>103</v>
      </c>
      <c r="C191" s="17"/>
      <c r="D191" s="18"/>
      <c r="E191" s="17">
        <v>477</v>
      </c>
      <c r="F191" s="18">
        <v>11388000</v>
      </c>
      <c r="G191" s="17"/>
      <c r="H191" s="18"/>
      <c r="I191" s="17">
        <v>17.228000000000002</v>
      </c>
      <c r="J191" s="18">
        <v>411213.63</v>
      </c>
      <c r="K191" s="17">
        <v>137.37</v>
      </c>
      <c r="L191" s="18">
        <v>3049769</v>
      </c>
      <c r="M191" s="17"/>
      <c r="N191" s="18"/>
      <c r="O191" s="17"/>
      <c r="P191" s="18"/>
      <c r="Q191" s="45"/>
      <c r="R191" s="45"/>
      <c r="S191" s="45"/>
      <c r="T191" s="45"/>
    </row>
    <row r="192" spans="2:20" s="11" customFormat="1" ht="18" customHeight="1" x14ac:dyDescent="0.25">
      <c r="B192" s="16" t="s">
        <v>63</v>
      </c>
      <c r="C192" s="17">
        <v>38</v>
      </c>
      <c r="D192" s="18">
        <v>840954</v>
      </c>
      <c r="E192" s="17"/>
      <c r="F192" s="18"/>
      <c r="G192" s="17">
        <v>9</v>
      </c>
      <c r="H192" s="18">
        <v>195241.50999999998</v>
      </c>
      <c r="I192" s="17"/>
      <c r="J192" s="18"/>
      <c r="K192" s="17">
        <v>767.67</v>
      </c>
      <c r="L192" s="18">
        <v>6849319.0700000003</v>
      </c>
      <c r="M192" s="17"/>
      <c r="N192" s="18"/>
      <c r="O192" s="17"/>
      <c r="P192" s="18"/>
      <c r="Q192" s="45"/>
      <c r="R192" s="45"/>
      <c r="S192" s="45"/>
      <c r="T192" s="45"/>
    </row>
    <row r="193" spans="2:20" s="11" customFormat="1" ht="18" customHeight="1" x14ac:dyDescent="0.25">
      <c r="B193" s="16" t="s">
        <v>25</v>
      </c>
      <c r="C193" s="17"/>
      <c r="D193" s="18"/>
      <c r="E193" s="17">
        <v>110.72987999999999</v>
      </c>
      <c r="F193" s="18">
        <v>1651495</v>
      </c>
      <c r="G193" s="17"/>
      <c r="H193" s="18"/>
      <c r="I193" s="17"/>
      <c r="J193" s="18"/>
      <c r="K193" s="17">
        <v>31.938000000000002</v>
      </c>
      <c r="L193" s="18">
        <v>496984</v>
      </c>
      <c r="M193" s="17">
        <v>2.6</v>
      </c>
      <c r="N193" s="18">
        <v>52780</v>
      </c>
      <c r="O193" s="17"/>
      <c r="P193" s="18"/>
      <c r="Q193" s="45"/>
      <c r="R193" s="45"/>
      <c r="S193" s="45"/>
      <c r="T193" s="45"/>
    </row>
    <row r="194" spans="2:20" s="11" customFormat="1" ht="18" customHeight="1" x14ac:dyDescent="0.25">
      <c r="B194" s="16" t="s">
        <v>216</v>
      </c>
      <c r="C194" s="17"/>
      <c r="D194" s="18"/>
      <c r="E194" s="17"/>
      <c r="F194" s="18"/>
      <c r="G194" s="17"/>
      <c r="H194" s="18"/>
      <c r="I194" s="17"/>
      <c r="J194" s="18"/>
      <c r="K194" s="17">
        <v>58.3</v>
      </c>
      <c r="L194" s="18">
        <v>599618</v>
      </c>
      <c r="M194" s="17"/>
      <c r="N194" s="18"/>
      <c r="O194" s="17"/>
      <c r="P194" s="18"/>
      <c r="Q194" s="45"/>
      <c r="R194" s="45"/>
      <c r="S194" s="45"/>
      <c r="T194" s="45"/>
    </row>
    <row r="195" spans="2:20" s="11" customFormat="1" ht="18" customHeight="1" x14ac:dyDescent="0.25">
      <c r="B195" s="16" t="s">
        <v>104</v>
      </c>
      <c r="C195" s="17">
        <v>32</v>
      </c>
      <c r="D195" s="18">
        <v>690241</v>
      </c>
      <c r="E195" s="17"/>
      <c r="F195" s="18"/>
      <c r="G195" s="17">
        <v>7</v>
      </c>
      <c r="H195" s="18">
        <v>90927.23</v>
      </c>
      <c r="I195" s="17"/>
      <c r="J195" s="18"/>
      <c r="K195" s="17">
        <v>28.591999999999999</v>
      </c>
      <c r="L195" s="18">
        <v>486661.5</v>
      </c>
      <c r="M195" s="17"/>
      <c r="N195" s="18"/>
      <c r="O195" s="17"/>
      <c r="P195" s="18"/>
      <c r="Q195" s="45"/>
      <c r="R195" s="45"/>
      <c r="S195" s="45"/>
      <c r="T195" s="45"/>
    </row>
    <row r="196" spans="2:20" s="11" customFormat="1" ht="18" customHeight="1" x14ac:dyDescent="0.25">
      <c r="B196" s="16" t="s">
        <v>105</v>
      </c>
      <c r="C196" s="17"/>
      <c r="D196" s="18"/>
      <c r="E196" s="17"/>
      <c r="F196" s="18"/>
      <c r="G196" s="17">
        <v>1</v>
      </c>
      <c r="H196" s="18">
        <v>12000</v>
      </c>
      <c r="I196" s="17"/>
      <c r="J196" s="18"/>
      <c r="K196" s="17">
        <v>23.265999999999998</v>
      </c>
      <c r="L196" s="18">
        <v>149633</v>
      </c>
      <c r="M196" s="17"/>
      <c r="N196" s="18"/>
      <c r="O196" s="88">
        <v>0.44400000000000001</v>
      </c>
      <c r="P196" s="18">
        <v>3551.7</v>
      </c>
      <c r="Q196" s="45"/>
      <c r="R196" s="45"/>
      <c r="S196" s="45"/>
      <c r="T196" s="45"/>
    </row>
    <row r="197" spans="2:20" s="11" customFormat="1" ht="18" customHeight="1" x14ac:dyDescent="0.25">
      <c r="B197" s="16" t="s">
        <v>88</v>
      </c>
      <c r="C197" s="17">
        <v>17</v>
      </c>
      <c r="D197" s="18">
        <v>280532</v>
      </c>
      <c r="E197" s="17"/>
      <c r="F197" s="18"/>
      <c r="G197" s="88">
        <v>0.3</v>
      </c>
      <c r="H197" s="18">
        <v>7204.74</v>
      </c>
      <c r="I197" s="88"/>
      <c r="J197" s="18"/>
      <c r="K197" s="17">
        <v>23.137</v>
      </c>
      <c r="L197" s="18">
        <v>329687.49</v>
      </c>
      <c r="M197" s="17"/>
      <c r="N197" s="18"/>
      <c r="O197" s="17"/>
      <c r="P197" s="18"/>
      <c r="Q197" s="45"/>
      <c r="R197" s="45"/>
      <c r="S197" s="45"/>
      <c r="T197" s="45"/>
    </row>
    <row r="198" spans="2:20" s="11" customFormat="1" ht="18" customHeight="1" x14ac:dyDescent="0.25">
      <c r="B198" s="16" t="s">
        <v>89</v>
      </c>
      <c r="C198" s="17"/>
      <c r="D198" s="18"/>
      <c r="E198" s="17"/>
      <c r="F198" s="18"/>
      <c r="G198" s="17"/>
      <c r="H198" s="18"/>
      <c r="I198" s="17"/>
      <c r="J198" s="18"/>
      <c r="K198" s="17">
        <v>15.67</v>
      </c>
      <c r="L198" s="18">
        <v>171693.95</v>
      </c>
      <c r="M198" s="17"/>
      <c r="N198" s="18"/>
      <c r="O198" s="17"/>
      <c r="P198" s="18"/>
      <c r="Q198" s="45"/>
      <c r="R198" s="45"/>
      <c r="S198" s="45"/>
      <c r="T198" s="45"/>
    </row>
    <row r="199" spans="2:20" s="11" customFormat="1" ht="15.75" x14ac:dyDescent="0.25">
      <c r="B199" s="16" t="s">
        <v>106</v>
      </c>
      <c r="C199" s="17">
        <f>+C200-SUM(C191:C198)</f>
        <v>20</v>
      </c>
      <c r="D199" s="18">
        <f t="shared" ref="D199:P199" si="8">+D200-SUM(D191:D198)</f>
        <v>428387</v>
      </c>
      <c r="E199" s="17">
        <f t="shared" si="8"/>
        <v>0</v>
      </c>
      <c r="F199" s="17">
        <f t="shared" si="8"/>
        <v>0</v>
      </c>
      <c r="G199" s="17">
        <f t="shared" si="8"/>
        <v>93.7</v>
      </c>
      <c r="H199" s="18">
        <f t="shared" si="8"/>
        <v>2523167.0499999998</v>
      </c>
      <c r="I199" s="17">
        <f t="shared" si="8"/>
        <v>0</v>
      </c>
      <c r="J199" s="17">
        <f t="shared" si="8"/>
        <v>0</v>
      </c>
      <c r="K199" s="17">
        <f t="shared" si="8"/>
        <v>81.785000000000082</v>
      </c>
      <c r="L199" s="18">
        <f t="shared" si="8"/>
        <v>914525.98000000045</v>
      </c>
      <c r="M199" s="17">
        <f t="shared" si="8"/>
        <v>0</v>
      </c>
      <c r="N199" s="17">
        <f t="shared" si="8"/>
        <v>0</v>
      </c>
      <c r="O199" s="17">
        <f t="shared" si="8"/>
        <v>0</v>
      </c>
      <c r="P199" s="17">
        <f t="shared" si="8"/>
        <v>0</v>
      </c>
      <c r="Q199" s="45"/>
      <c r="R199" s="45"/>
      <c r="S199" s="45"/>
      <c r="T199" s="45"/>
    </row>
    <row r="200" spans="2:20" s="11" customFormat="1" ht="15.75" x14ac:dyDescent="0.25">
      <c r="B200" s="92" t="s">
        <v>111</v>
      </c>
      <c r="C200" s="92">
        <v>107</v>
      </c>
      <c r="D200" s="93">
        <v>2240114</v>
      </c>
      <c r="E200" s="92">
        <v>587.72987999999998</v>
      </c>
      <c r="F200" s="93">
        <v>13039495</v>
      </c>
      <c r="G200" s="92">
        <v>111</v>
      </c>
      <c r="H200" s="93">
        <v>2828540.53</v>
      </c>
      <c r="I200" s="92">
        <v>17.228000000000002</v>
      </c>
      <c r="J200" s="93">
        <v>411213.63</v>
      </c>
      <c r="K200" s="92">
        <v>1167.7280000000001</v>
      </c>
      <c r="L200" s="93">
        <v>13047891.99</v>
      </c>
      <c r="M200" s="92">
        <v>2.6</v>
      </c>
      <c r="N200" s="93">
        <v>52780</v>
      </c>
      <c r="O200" s="92">
        <v>0.44400000000000001</v>
      </c>
      <c r="P200" s="93">
        <v>3551.7</v>
      </c>
      <c r="Q200" s="45"/>
      <c r="R200" s="45"/>
      <c r="S200" s="45"/>
      <c r="T200" s="45"/>
    </row>
    <row r="201" spans="2:20" s="11" customFormat="1" ht="15.75" x14ac:dyDescent="0.25">
      <c r="B201" s="16" t="s">
        <v>217</v>
      </c>
      <c r="C201" s="17"/>
      <c r="D201" s="18"/>
      <c r="E201" s="17"/>
      <c r="F201" s="18"/>
      <c r="G201" s="17"/>
      <c r="H201" s="18"/>
      <c r="I201" s="17"/>
      <c r="J201" s="18"/>
      <c r="K201" s="17"/>
      <c r="L201" s="18"/>
      <c r="M201" s="17"/>
      <c r="N201" s="18"/>
      <c r="O201" s="17">
        <v>442.10199999999998</v>
      </c>
      <c r="P201" s="18">
        <v>2495958.7999999998</v>
      </c>
      <c r="Q201" s="45"/>
      <c r="R201" s="45"/>
      <c r="S201" s="45"/>
      <c r="T201" s="45"/>
    </row>
    <row r="202" spans="2:20" s="11" customFormat="1" ht="15.75" x14ac:dyDescent="0.25">
      <c r="B202" s="16" t="s">
        <v>72</v>
      </c>
      <c r="C202" s="17"/>
      <c r="D202" s="18"/>
      <c r="E202" s="17"/>
      <c r="F202" s="18"/>
      <c r="G202" s="17"/>
      <c r="H202" s="18"/>
      <c r="I202" s="17"/>
      <c r="J202" s="18"/>
      <c r="K202" s="17"/>
      <c r="L202" s="18"/>
      <c r="M202" s="17">
        <v>66.7</v>
      </c>
      <c r="N202" s="18">
        <v>933814</v>
      </c>
      <c r="O202" s="17">
        <v>58</v>
      </c>
      <c r="P202" s="18">
        <v>1061400</v>
      </c>
      <c r="Q202" s="45"/>
      <c r="R202" s="45"/>
      <c r="S202" s="45"/>
      <c r="T202" s="45"/>
    </row>
    <row r="203" spans="2:20" s="11" customFormat="1" ht="15.75" x14ac:dyDescent="0.25">
      <c r="B203" s="16" t="s">
        <v>108</v>
      </c>
      <c r="C203" s="17"/>
      <c r="D203" s="18"/>
      <c r="E203" s="17">
        <v>105.95001999999999</v>
      </c>
      <c r="F203" s="18">
        <v>1058087.7</v>
      </c>
      <c r="G203" s="17"/>
      <c r="H203" s="18"/>
      <c r="I203" s="17"/>
      <c r="J203" s="18"/>
      <c r="K203" s="17"/>
      <c r="L203" s="18"/>
      <c r="M203" s="17"/>
      <c r="N203" s="18"/>
      <c r="O203" s="17"/>
      <c r="P203" s="18"/>
      <c r="Q203" s="45"/>
      <c r="R203" s="45"/>
      <c r="S203" s="45"/>
      <c r="T203" s="45"/>
    </row>
    <row r="204" spans="2:20" s="11" customFormat="1" ht="15.75" x14ac:dyDescent="0.25">
      <c r="B204" s="16" t="s">
        <v>134</v>
      </c>
      <c r="C204" s="17"/>
      <c r="D204" s="18"/>
      <c r="E204" s="17">
        <v>36.407119999999999</v>
      </c>
      <c r="F204" s="18">
        <v>888254.20000000007</v>
      </c>
      <c r="G204" s="17"/>
      <c r="H204" s="18"/>
      <c r="I204" s="17"/>
      <c r="J204" s="18"/>
      <c r="K204" s="17">
        <v>36.054075000000005</v>
      </c>
      <c r="L204" s="18">
        <v>1142300.4015989662</v>
      </c>
      <c r="M204" s="17"/>
      <c r="N204" s="18"/>
      <c r="O204" s="17"/>
      <c r="P204" s="18"/>
      <c r="Q204" s="45"/>
      <c r="R204" s="45"/>
      <c r="S204" s="45"/>
      <c r="T204" s="45"/>
    </row>
    <row r="205" spans="2:20" s="11" customFormat="1" ht="15.75" x14ac:dyDescent="0.25">
      <c r="B205" s="16" t="s">
        <v>181</v>
      </c>
      <c r="C205" s="17"/>
      <c r="D205" s="18"/>
      <c r="E205" s="17"/>
      <c r="F205" s="18"/>
      <c r="G205" s="17"/>
      <c r="H205" s="18"/>
      <c r="I205" s="17"/>
      <c r="J205" s="18"/>
      <c r="K205" s="17">
        <v>1.310794</v>
      </c>
      <c r="L205" s="18">
        <v>46676.39</v>
      </c>
      <c r="M205" s="17"/>
      <c r="N205" s="18"/>
      <c r="O205" s="17"/>
      <c r="P205" s="18"/>
      <c r="Q205" s="45"/>
      <c r="R205" s="45"/>
      <c r="S205" s="45"/>
      <c r="T205" s="45"/>
    </row>
    <row r="206" spans="2:20" s="11" customFormat="1" ht="18" customHeight="1" x14ac:dyDescent="0.25">
      <c r="B206" s="16" t="s">
        <v>109</v>
      </c>
      <c r="C206" s="18"/>
      <c r="D206" s="18"/>
      <c r="E206" s="17">
        <f>+E207-SUM(E201:E205)</f>
        <v>10.728350000000034</v>
      </c>
      <c r="F206" s="18">
        <f>+F207-SUM(F201:F205)</f>
        <v>229173.30000000028</v>
      </c>
      <c r="G206" s="17"/>
      <c r="H206" s="18"/>
      <c r="I206" s="17"/>
      <c r="J206" s="18"/>
      <c r="K206" s="17">
        <f t="shared" ref="K206:P206" si="9">+K207-SUM(K201:K205)</f>
        <v>0.75277999999999423</v>
      </c>
      <c r="L206" s="18">
        <f t="shared" si="9"/>
        <v>24432.550000000279</v>
      </c>
      <c r="M206" s="17">
        <f t="shared" si="9"/>
        <v>8.4400000000000119</v>
      </c>
      <c r="N206" s="18">
        <f t="shared" si="9"/>
        <v>77456.660000000033</v>
      </c>
      <c r="O206" s="17">
        <f t="shared" si="9"/>
        <v>0</v>
      </c>
      <c r="P206" s="18">
        <f t="shared" si="9"/>
        <v>0</v>
      </c>
      <c r="Q206" s="45"/>
      <c r="R206" s="45"/>
      <c r="S206" s="45"/>
      <c r="T206" s="45"/>
    </row>
    <row r="207" spans="2:20" s="11" customFormat="1" ht="15.75" x14ac:dyDescent="0.25">
      <c r="B207" s="92" t="s">
        <v>112</v>
      </c>
      <c r="C207" s="92"/>
      <c r="D207" s="93"/>
      <c r="E207" s="92">
        <v>153.08549000000002</v>
      </c>
      <c r="F207" s="93">
        <v>2175515.2000000002</v>
      </c>
      <c r="G207" s="92"/>
      <c r="H207" s="93"/>
      <c r="I207" s="92"/>
      <c r="J207" s="93"/>
      <c r="K207" s="92">
        <v>38.117649</v>
      </c>
      <c r="L207" s="93">
        <v>1213409.3415989664</v>
      </c>
      <c r="M207" s="92">
        <v>75.140000000000015</v>
      </c>
      <c r="N207" s="93">
        <v>1011270.66</v>
      </c>
      <c r="O207" s="92">
        <v>500.10199999999998</v>
      </c>
      <c r="P207" s="93">
        <v>3557358.8</v>
      </c>
      <c r="Q207" s="45"/>
      <c r="R207" s="45"/>
      <c r="S207" s="45"/>
      <c r="T207" s="45"/>
    </row>
    <row r="208" spans="2:20" s="11" customFormat="1" ht="15.75" x14ac:dyDescent="0.25">
      <c r="B208" s="92" t="s">
        <v>107</v>
      </c>
      <c r="C208" s="92"/>
      <c r="D208" s="93"/>
      <c r="E208" s="92">
        <v>8.3840000000000003</v>
      </c>
      <c r="F208" s="93">
        <v>2353341.4</v>
      </c>
      <c r="G208" s="92"/>
      <c r="H208" s="93"/>
      <c r="I208" s="92"/>
      <c r="J208" s="93"/>
      <c r="K208" s="92"/>
      <c r="L208" s="93"/>
      <c r="M208" s="92"/>
      <c r="N208" s="93"/>
      <c r="O208" s="92"/>
      <c r="P208" s="93"/>
      <c r="Q208" s="45"/>
      <c r="R208" s="45"/>
      <c r="S208" s="45"/>
      <c r="T208" s="45"/>
    </row>
    <row r="209" spans="2:20" s="11" customFormat="1" ht="18" customHeight="1" x14ac:dyDescent="0.25">
      <c r="B209" s="95" t="s">
        <v>110</v>
      </c>
      <c r="C209" s="92"/>
      <c r="D209" s="93"/>
      <c r="E209" s="92">
        <v>10966.963</v>
      </c>
      <c r="F209" s="93">
        <v>18018282.080000002</v>
      </c>
      <c r="G209" s="92"/>
      <c r="H209" s="93"/>
      <c r="I209" s="92"/>
      <c r="J209" s="93"/>
      <c r="K209" s="92"/>
      <c r="L209" s="93"/>
      <c r="M209" s="92"/>
      <c r="N209" s="93"/>
      <c r="O209" s="92">
        <v>125</v>
      </c>
      <c r="P209" s="93">
        <v>119105</v>
      </c>
      <c r="Q209" s="45"/>
      <c r="R209" s="45"/>
      <c r="S209" s="45"/>
      <c r="T209" s="45"/>
    </row>
    <row r="210" spans="2:20" s="11" customFormat="1" ht="18" customHeight="1" x14ac:dyDescent="0.25">
      <c r="B210" s="22" t="s">
        <v>44</v>
      </c>
      <c r="C210" s="22">
        <f>+C209+C208+C207+C200</f>
        <v>107</v>
      </c>
      <c r="D210" s="23">
        <f t="shared" ref="D210:P210" si="10">+D209+D208+D207+D200</f>
        <v>2240114</v>
      </c>
      <c r="E210" s="22">
        <f t="shared" si="10"/>
        <v>11716.16237</v>
      </c>
      <c r="F210" s="23">
        <f t="shared" si="10"/>
        <v>35586633.68</v>
      </c>
      <c r="G210" s="22">
        <f t="shared" si="10"/>
        <v>111</v>
      </c>
      <c r="H210" s="23">
        <f t="shared" si="10"/>
        <v>2828540.53</v>
      </c>
      <c r="I210" s="22">
        <f t="shared" si="10"/>
        <v>17.228000000000002</v>
      </c>
      <c r="J210" s="23">
        <f t="shared" si="10"/>
        <v>411213.63</v>
      </c>
      <c r="K210" s="22">
        <f t="shared" si="10"/>
        <v>1205.8456490000001</v>
      </c>
      <c r="L210" s="23">
        <f t="shared" si="10"/>
        <v>14261301.331598967</v>
      </c>
      <c r="M210" s="22">
        <f t="shared" si="10"/>
        <v>77.740000000000009</v>
      </c>
      <c r="N210" s="23">
        <f t="shared" si="10"/>
        <v>1064050.6600000001</v>
      </c>
      <c r="O210" s="22">
        <f t="shared" si="10"/>
        <v>625.54599999999994</v>
      </c>
      <c r="P210" s="23">
        <f t="shared" si="10"/>
        <v>3680015.5</v>
      </c>
      <c r="Q210" s="45"/>
      <c r="R210" s="45"/>
      <c r="S210" s="45"/>
      <c r="T210" s="45"/>
    </row>
    <row r="212" spans="2:20" s="1" customFormat="1" ht="20.100000000000001" customHeight="1" x14ac:dyDescent="0.25">
      <c r="B212" s="6" t="s">
        <v>245</v>
      </c>
      <c r="N212" s="4"/>
    </row>
    <row r="213" spans="2:20" s="1" customFormat="1" ht="3.75" customHeight="1" x14ac:dyDescent="0.25">
      <c r="B213" s="7"/>
      <c r="C213" s="8"/>
      <c r="D213" s="9"/>
      <c r="E213" s="8"/>
      <c r="F213" s="9"/>
      <c r="G213" s="9"/>
      <c r="H213" s="9"/>
      <c r="I213" s="9"/>
      <c r="J213" s="9"/>
      <c r="K213" s="9"/>
      <c r="L213" s="9"/>
      <c r="M213" s="9"/>
      <c r="N213" s="9"/>
    </row>
    <row r="214" spans="2:20" s="11" customFormat="1" ht="18" customHeight="1" x14ac:dyDescent="0.25">
      <c r="B214" s="186"/>
      <c r="C214" s="186"/>
      <c r="D214" s="186"/>
      <c r="E214" s="186"/>
      <c r="F214" s="186"/>
      <c r="G214" s="186"/>
    </row>
    <row r="215" spans="2:20" s="11" customFormat="1" ht="21.75" customHeight="1" x14ac:dyDescent="0.25">
      <c r="B215" s="127" t="s">
        <v>73</v>
      </c>
      <c r="C215" s="127" t="s">
        <v>74</v>
      </c>
      <c r="D215" s="129" t="s">
        <v>177</v>
      </c>
      <c r="E215" s="129" t="s">
        <v>150</v>
      </c>
      <c r="F215" s="129" t="s">
        <v>178</v>
      </c>
      <c r="G215" s="129" t="s">
        <v>151</v>
      </c>
      <c r="H215" s="129" t="s">
        <v>152</v>
      </c>
      <c r="I215" s="129" t="s">
        <v>153</v>
      </c>
      <c r="J215" s="129" t="s">
        <v>154</v>
      </c>
      <c r="K215" s="129" t="s">
        <v>157</v>
      </c>
      <c r="M215" s="44"/>
    </row>
    <row r="216" spans="2:20" s="11" customFormat="1" ht="15.75" x14ac:dyDescent="0.25">
      <c r="B216" s="112" t="s">
        <v>9</v>
      </c>
      <c r="C216" s="77" t="s">
        <v>27</v>
      </c>
      <c r="D216" s="102">
        <v>413.19</v>
      </c>
      <c r="E216" s="102">
        <v>20575</v>
      </c>
      <c r="F216" s="103"/>
      <c r="G216" s="103"/>
      <c r="H216" s="103"/>
      <c r="I216" s="103">
        <v>181693285.00999999</v>
      </c>
      <c r="K216" s="105">
        <v>181714273.19999999</v>
      </c>
      <c r="L216" s="53"/>
    </row>
    <row r="217" spans="2:20" s="11" customFormat="1" ht="15.75" x14ac:dyDescent="0.25">
      <c r="B217" s="112" t="s">
        <v>10</v>
      </c>
      <c r="C217" s="77" t="s">
        <v>37</v>
      </c>
      <c r="D217" s="104"/>
      <c r="E217" s="104">
        <v>122000000</v>
      </c>
      <c r="F217" s="105"/>
      <c r="G217" s="105">
        <v>11003900.33</v>
      </c>
      <c r="H217" s="105">
        <v>19954784.82</v>
      </c>
      <c r="I217" s="105"/>
      <c r="K217" s="105">
        <v>152958685.15000001</v>
      </c>
      <c r="L217" s="53"/>
    </row>
    <row r="218" spans="2:20" s="11" customFormat="1" ht="15.75" x14ac:dyDescent="0.25">
      <c r="B218" s="112" t="s">
        <v>246</v>
      </c>
      <c r="C218" s="77" t="s">
        <v>21</v>
      </c>
      <c r="D218" s="104">
        <v>1985268.3</v>
      </c>
      <c r="E218" s="104">
        <v>123762367.7668</v>
      </c>
      <c r="F218" s="105"/>
      <c r="G218" s="105">
        <v>49396.1</v>
      </c>
      <c r="H218" s="105">
        <v>3752</v>
      </c>
      <c r="I218" s="105"/>
      <c r="J218" s="105"/>
      <c r="K218" s="105">
        <v>125800784.16679999</v>
      </c>
      <c r="L218" s="53"/>
      <c r="M218" s="53"/>
      <c r="N218" s="53"/>
      <c r="O218" s="53"/>
      <c r="P218" s="53"/>
    </row>
    <row r="219" spans="2:20" s="11" customFormat="1" ht="15.75" x14ac:dyDescent="0.25">
      <c r="B219" s="112" t="s">
        <v>8</v>
      </c>
      <c r="C219" s="77" t="s">
        <v>165</v>
      </c>
      <c r="D219" s="104"/>
      <c r="E219" s="104">
        <v>2943789.61</v>
      </c>
      <c r="G219" s="105"/>
      <c r="H219" s="105">
        <v>20125939.789999999</v>
      </c>
      <c r="I219" s="105">
        <v>31799030.260000002</v>
      </c>
      <c r="J219" s="105"/>
      <c r="K219" s="105">
        <v>54868759.659999996</v>
      </c>
      <c r="L219" s="53"/>
    </row>
    <row r="220" spans="2:20" s="11" customFormat="1" ht="15.75" x14ac:dyDescent="0.25">
      <c r="B220" s="112" t="s">
        <v>10</v>
      </c>
      <c r="C220" s="77" t="s">
        <v>21</v>
      </c>
      <c r="D220" s="104">
        <v>43951</v>
      </c>
      <c r="E220" s="104">
        <v>18944801</v>
      </c>
      <c r="G220" s="105"/>
      <c r="H220" s="105">
        <v>18048923.690000001</v>
      </c>
      <c r="I220" s="105"/>
      <c r="J220" s="105"/>
      <c r="K220" s="105">
        <v>37037675.689999998</v>
      </c>
      <c r="L220" s="53"/>
    </row>
    <row r="221" spans="2:20" s="11" customFormat="1" ht="15.75" x14ac:dyDescent="0.25">
      <c r="B221" s="112" t="s">
        <v>8</v>
      </c>
      <c r="C221" s="113" t="s">
        <v>166</v>
      </c>
      <c r="D221" s="107"/>
      <c r="E221" s="107">
        <v>2556319.4699999997</v>
      </c>
      <c r="F221" s="105"/>
      <c r="H221" s="105">
        <v>8673805.1999999993</v>
      </c>
      <c r="I221" s="105">
        <v>18553851.57</v>
      </c>
      <c r="J221" s="105"/>
      <c r="K221" s="105">
        <v>29522917.530000001</v>
      </c>
      <c r="L221" s="53"/>
    </row>
    <row r="222" spans="2:20" s="11" customFormat="1" ht="15.75" x14ac:dyDescent="0.25">
      <c r="B222" s="112" t="s">
        <v>246</v>
      </c>
      <c r="C222" s="77" t="s">
        <v>37</v>
      </c>
      <c r="D222" s="104"/>
      <c r="E222" s="104">
        <v>13538186</v>
      </c>
      <c r="F222" s="105"/>
      <c r="H222" s="105">
        <v>3353000</v>
      </c>
      <c r="I222" s="105"/>
      <c r="J222" s="105"/>
      <c r="K222" s="105">
        <v>16891186</v>
      </c>
      <c r="L222" s="53"/>
    </row>
    <row r="223" spans="2:20" s="11" customFormat="1" ht="15.75" x14ac:dyDescent="0.25">
      <c r="B223" s="112" t="s">
        <v>247</v>
      </c>
      <c r="C223" s="77" t="s">
        <v>103</v>
      </c>
      <c r="D223" s="104"/>
      <c r="E223" s="104">
        <v>11388000</v>
      </c>
      <c r="F223" s="105"/>
      <c r="G223" s="105">
        <v>411213.63</v>
      </c>
      <c r="H223" s="105">
        <v>3049769</v>
      </c>
      <c r="J223" s="105"/>
      <c r="K223" s="105">
        <v>14848982.629999999</v>
      </c>
      <c r="L223" s="53"/>
    </row>
    <row r="224" spans="2:20" s="11" customFormat="1" ht="15.75" x14ac:dyDescent="0.25">
      <c r="B224" s="112" t="s">
        <v>8</v>
      </c>
      <c r="C224" s="114" t="s">
        <v>21</v>
      </c>
      <c r="D224" s="108"/>
      <c r="E224" s="108">
        <v>4631336.8600000003</v>
      </c>
      <c r="G224" s="105"/>
      <c r="H224" s="109">
        <v>5912010.4399999995</v>
      </c>
      <c r="I224" s="105">
        <v>1757721.91</v>
      </c>
      <c r="J224" s="105"/>
      <c r="K224" s="105">
        <v>12301069.210000001</v>
      </c>
      <c r="L224" s="53"/>
    </row>
    <row r="225" spans="2:14" s="11" customFormat="1" ht="15.75" x14ac:dyDescent="0.25">
      <c r="B225" s="112" t="s">
        <v>10</v>
      </c>
      <c r="C225" s="77" t="s">
        <v>24</v>
      </c>
      <c r="D225" s="104"/>
      <c r="E225" s="104"/>
      <c r="F225" s="105"/>
      <c r="G225" s="105">
        <v>161154.79</v>
      </c>
      <c r="H225" s="105">
        <v>628983</v>
      </c>
      <c r="I225" s="105"/>
      <c r="J225" s="105">
        <v>9755490.8900000006</v>
      </c>
      <c r="K225" s="105">
        <v>10545628.68</v>
      </c>
      <c r="L225" s="53"/>
    </row>
    <row r="226" spans="2:14" s="11" customFormat="1" ht="15.75" x14ac:dyDescent="0.25">
      <c r="B226" s="112" t="s">
        <v>116</v>
      </c>
      <c r="C226" s="77" t="s">
        <v>29</v>
      </c>
      <c r="D226" s="104"/>
      <c r="E226" s="104"/>
      <c r="F226" s="105">
        <v>4653018.7</v>
      </c>
      <c r="G226" s="105"/>
      <c r="H226" s="105"/>
      <c r="I226" s="105">
        <v>4802825.04</v>
      </c>
      <c r="J226" s="105"/>
      <c r="K226" s="105">
        <v>9455843.7400000002</v>
      </c>
      <c r="L226" s="53"/>
    </row>
    <row r="227" spans="2:14" s="11" customFormat="1" ht="15.75" x14ac:dyDescent="0.25">
      <c r="B227" s="112" t="s">
        <v>10</v>
      </c>
      <c r="C227" s="113" t="s">
        <v>63</v>
      </c>
      <c r="D227" s="110">
        <v>49354</v>
      </c>
      <c r="E227" s="110"/>
      <c r="F227" s="105"/>
      <c r="G227" s="105">
        <v>2355709.5300000003</v>
      </c>
      <c r="H227" s="105">
        <v>6031253</v>
      </c>
      <c r="I227" s="105"/>
      <c r="K227" s="105">
        <v>8436316.5300000012</v>
      </c>
      <c r="L227" s="53"/>
    </row>
    <row r="228" spans="2:14" s="11" customFormat="1" ht="15.75" x14ac:dyDescent="0.25">
      <c r="B228" s="112" t="s">
        <v>247</v>
      </c>
      <c r="C228" s="113" t="s">
        <v>63</v>
      </c>
      <c r="D228" s="110">
        <v>840954</v>
      </c>
      <c r="E228" s="110"/>
      <c r="F228" s="105">
        <v>195241.50999999998</v>
      </c>
      <c r="H228" s="106">
        <v>6849319.0700000003</v>
      </c>
      <c r="J228" s="105"/>
      <c r="K228" s="105">
        <v>7885514.5800000001</v>
      </c>
      <c r="L228" s="53"/>
    </row>
    <row r="229" spans="2:14" s="11" customFormat="1" ht="15.75" x14ac:dyDescent="0.25">
      <c r="B229" s="112" t="s">
        <v>116</v>
      </c>
      <c r="C229" s="113" t="s">
        <v>119</v>
      </c>
      <c r="D229" s="110">
        <v>20741</v>
      </c>
      <c r="E229" s="110">
        <v>1749588.9</v>
      </c>
      <c r="F229" s="105"/>
      <c r="H229" s="105">
        <v>3319756.6</v>
      </c>
      <c r="I229" s="105">
        <v>1857722.25</v>
      </c>
      <c r="J229" s="105"/>
      <c r="K229" s="105">
        <v>6947808.75</v>
      </c>
      <c r="L229" s="53"/>
    </row>
    <row r="230" spans="2:14" s="11" customFormat="1" ht="15.75" x14ac:dyDescent="0.25">
      <c r="B230" s="112" t="s">
        <v>9</v>
      </c>
      <c r="C230" s="113" t="s">
        <v>29</v>
      </c>
      <c r="D230" s="110"/>
      <c r="E230" s="110">
        <v>62847</v>
      </c>
      <c r="F230" s="105"/>
      <c r="G230" s="105"/>
      <c r="H230" s="105"/>
      <c r="I230" s="105">
        <v>6516512.7200000007</v>
      </c>
      <c r="J230" s="105"/>
      <c r="K230" s="105">
        <v>6579359.7200000007</v>
      </c>
      <c r="L230" s="53"/>
    </row>
    <row r="231" spans="2:14" s="11" customFormat="1" ht="15.75" x14ac:dyDescent="0.25">
      <c r="B231" s="112" t="s">
        <v>120</v>
      </c>
      <c r="C231" s="77" t="s">
        <v>121</v>
      </c>
      <c r="D231" s="104">
        <f>+D232-SUM(D216:D230)</f>
        <v>2415662.2300000004</v>
      </c>
      <c r="E231" s="104">
        <f t="shared" ref="E231:J231" si="11">+E232-SUM(E216:E230)</f>
        <v>53525731.20999974</v>
      </c>
      <c r="F231" s="104">
        <f t="shared" si="11"/>
        <v>5280712.3200000012</v>
      </c>
      <c r="G231" s="104">
        <f t="shared" si="11"/>
        <v>23626438.390000004</v>
      </c>
      <c r="H231" s="104">
        <f t="shared" si="11"/>
        <v>24788662.111598969</v>
      </c>
      <c r="I231" s="104">
        <f t="shared" si="11"/>
        <v>12682272.769999981</v>
      </c>
      <c r="J231" s="104">
        <f t="shared" si="11"/>
        <v>24323594.75</v>
      </c>
      <c r="K231" s="104">
        <f t="shared" ref="K231" si="12">SUM(D231:J231)</f>
        <v>146643073.78159869</v>
      </c>
      <c r="L231" s="53"/>
    </row>
    <row r="232" spans="2:14" s="11" customFormat="1" ht="15.75" x14ac:dyDescent="0.25">
      <c r="B232" s="195" t="s">
        <v>75</v>
      </c>
      <c r="C232" s="196"/>
      <c r="D232" s="111">
        <v>5356343.7200000007</v>
      </c>
      <c r="E232" s="111">
        <v>355123542.81679976</v>
      </c>
      <c r="F232" s="76">
        <v>10128972.530000001</v>
      </c>
      <c r="G232" s="76">
        <v>37607812.770000003</v>
      </c>
      <c r="H232" s="76">
        <v>120739958.72159895</v>
      </c>
      <c r="I232" s="76">
        <v>259663221.52999994</v>
      </c>
      <c r="J232" s="76">
        <v>34079085.640000001</v>
      </c>
      <c r="K232" s="111">
        <v>822959996.43839908</v>
      </c>
    </row>
    <row r="233" spans="2:14" s="11" customFormat="1" ht="15.75" x14ac:dyDescent="0.25"/>
    <row r="234" spans="2:14" ht="15.75" x14ac:dyDescent="0.25">
      <c r="B234" s="6" t="s">
        <v>248</v>
      </c>
      <c r="C234" s="1"/>
      <c r="D234" s="1"/>
      <c r="E234" s="1"/>
      <c r="F234" s="1"/>
      <c r="G234" s="1"/>
      <c r="H234" s="1"/>
    </row>
    <row r="235" spans="2:14" ht="2.25" customHeight="1" x14ac:dyDescent="0.25">
      <c r="B235" s="7"/>
      <c r="C235" s="8"/>
      <c r="D235" s="9"/>
      <c r="E235" s="8"/>
      <c r="F235" s="9"/>
      <c r="G235" s="9"/>
      <c r="H235" s="9"/>
      <c r="I235" s="9"/>
      <c r="J235" s="9"/>
      <c r="K235" s="9"/>
      <c r="L235" s="9"/>
      <c r="M235" s="9"/>
      <c r="N235" s="9"/>
    </row>
    <row r="236" spans="2:14" ht="15.75" x14ac:dyDescent="0.25">
      <c r="B236" s="194"/>
      <c r="C236" s="194"/>
      <c r="D236" s="194"/>
      <c r="E236" s="194"/>
      <c r="F236" s="194"/>
      <c r="G236" s="194"/>
      <c r="H236" s="11"/>
    </row>
    <row r="237" spans="2:14" ht="21.75" customHeight="1" x14ac:dyDescent="0.25">
      <c r="B237" s="127" t="s">
        <v>80</v>
      </c>
      <c r="C237" s="129" t="s">
        <v>177</v>
      </c>
      <c r="D237" s="129" t="s">
        <v>150</v>
      </c>
      <c r="E237" s="129" t="s">
        <v>178</v>
      </c>
      <c r="F237" s="129" t="s">
        <v>151</v>
      </c>
      <c r="G237" s="129" t="s">
        <v>152</v>
      </c>
      <c r="H237" s="129" t="s">
        <v>153</v>
      </c>
      <c r="I237" s="129" t="s">
        <v>154</v>
      </c>
      <c r="J237" s="129" t="s">
        <v>157</v>
      </c>
    </row>
    <row r="238" spans="2:14" ht="15.75" x14ac:dyDescent="0.25">
      <c r="B238" s="77" t="s">
        <v>183</v>
      </c>
      <c r="C238" s="67">
        <v>2053127.3</v>
      </c>
      <c r="D238" s="115">
        <v>154750386.03679997</v>
      </c>
      <c r="E238" s="67"/>
      <c r="F238" s="67">
        <v>49396.1</v>
      </c>
      <c r="G238" s="67">
        <v>31469764.611598969</v>
      </c>
      <c r="H238" s="67">
        <v>4366153.32</v>
      </c>
      <c r="I238" s="67"/>
      <c r="J238" s="67">
        <f>+C238+D238+E238+F238+G238+H238+I238</f>
        <v>192688827.36839893</v>
      </c>
    </row>
    <row r="239" spans="2:14" ht="15.75" x14ac:dyDescent="0.25">
      <c r="B239" s="77" t="s">
        <v>37</v>
      </c>
      <c r="C239" s="67">
        <v>0</v>
      </c>
      <c r="D239" s="115">
        <v>149509130.07999998</v>
      </c>
      <c r="E239" s="67"/>
      <c r="F239" s="67">
        <v>11415113.960000001</v>
      </c>
      <c r="G239" s="67">
        <v>26357553.82</v>
      </c>
      <c r="H239" s="67">
        <v>77456.66</v>
      </c>
      <c r="I239" s="67"/>
      <c r="J239" s="67">
        <f t="shared" ref="J239:J254" si="13">+C239+D239+E239+F239+G239+H239+I239</f>
        <v>187359254.51999998</v>
      </c>
    </row>
    <row r="240" spans="2:14" ht="15.75" x14ac:dyDescent="0.25">
      <c r="B240" s="113" t="s">
        <v>27</v>
      </c>
      <c r="C240" s="67">
        <v>413.19</v>
      </c>
      <c r="D240" s="115">
        <v>25207.55</v>
      </c>
      <c r="E240" s="67"/>
      <c r="F240" s="67"/>
      <c r="G240" s="67">
        <v>1034710.75</v>
      </c>
      <c r="H240" s="67">
        <v>181818893.72999999</v>
      </c>
      <c r="I240" s="67"/>
      <c r="J240" s="67">
        <f t="shared" si="13"/>
        <v>182879225.22</v>
      </c>
    </row>
    <row r="241" spans="2:10" ht="15.75" x14ac:dyDescent="0.25">
      <c r="B241" s="77" t="s">
        <v>18</v>
      </c>
      <c r="C241" s="67">
        <v>0</v>
      </c>
      <c r="D241" s="115">
        <v>2943789.61</v>
      </c>
      <c r="E241" s="67"/>
      <c r="F241" s="67"/>
      <c r="G241" s="67">
        <v>20292289.789999999</v>
      </c>
      <c r="H241" s="67">
        <v>31799030.260000002</v>
      </c>
      <c r="I241" s="67"/>
      <c r="J241" s="67">
        <f t="shared" si="13"/>
        <v>55035109.659999996</v>
      </c>
    </row>
    <row r="242" spans="2:10" ht="15.75" x14ac:dyDescent="0.25">
      <c r="B242" s="77" t="s">
        <v>19</v>
      </c>
      <c r="C242" s="67">
        <v>0</v>
      </c>
      <c r="D242" s="115">
        <v>2556319.4699999997</v>
      </c>
      <c r="E242" s="67"/>
      <c r="F242" s="67"/>
      <c r="G242" s="67">
        <v>8673805.1999999993</v>
      </c>
      <c r="H242" s="67">
        <v>18553851.57</v>
      </c>
      <c r="I242" s="67"/>
      <c r="J242" s="67">
        <f t="shared" si="13"/>
        <v>29783976.239999998</v>
      </c>
    </row>
    <row r="243" spans="2:10" ht="15.75" x14ac:dyDescent="0.25">
      <c r="B243" s="77" t="s">
        <v>29</v>
      </c>
      <c r="C243" s="67">
        <v>108121</v>
      </c>
      <c r="D243" s="115">
        <v>866194.2300000001</v>
      </c>
      <c r="E243" s="67">
        <v>5276258.7</v>
      </c>
      <c r="F243" s="67">
        <v>1566201.4</v>
      </c>
      <c r="G243" s="67">
        <v>281781.74</v>
      </c>
      <c r="H243" s="67">
        <v>11319337.760000002</v>
      </c>
      <c r="I243" s="67">
        <v>1374903.02</v>
      </c>
      <c r="J243" s="67">
        <f t="shared" si="13"/>
        <v>20792797.850000001</v>
      </c>
    </row>
    <row r="244" spans="2:10" ht="15.75" x14ac:dyDescent="0.25">
      <c r="B244" s="77" t="s">
        <v>167</v>
      </c>
      <c r="C244" s="67">
        <v>0</v>
      </c>
      <c r="D244" s="115"/>
      <c r="E244" s="67"/>
      <c r="F244" s="67">
        <v>161154.79</v>
      </c>
      <c r="G244" s="67">
        <v>1271204</v>
      </c>
      <c r="I244" s="67">
        <v>17650371.689999998</v>
      </c>
      <c r="J244" s="67">
        <f t="shared" si="13"/>
        <v>19082730.479999997</v>
      </c>
    </row>
    <row r="245" spans="2:10" ht="15.75" x14ac:dyDescent="0.25">
      <c r="B245" s="77" t="s">
        <v>63</v>
      </c>
      <c r="C245" s="67">
        <v>840954</v>
      </c>
      <c r="D245" s="115">
        <v>262696.45</v>
      </c>
      <c r="E245" s="67">
        <v>195241.50999999998</v>
      </c>
      <c r="F245" s="67">
        <v>2355709.5300000003</v>
      </c>
      <c r="G245" s="67">
        <v>15104528.069999998</v>
      </c>
      <c r="H245" s="67"/>
      <c r="I245" s="67">
        <v>48052.68</v>
      </c>
      <c r="J245" s="67">
        <f t="shared" si="13"/>
        <v>18807182.239999998</v>
      </c>
    </row>
    <row r="246" spans="2:10" ht="15.75" x14ac:dyDescent="0.25">
      <c r="B246" s="77" t="s">
        <v>57</v>
      </c>
      <c r="C246" s="67">
        <v>89587</v>
      </c>
      <c r="D246" s="115">
        <v>3588377.19</v>
      </c>
      <c r="E246" s="67"/>
      <c r="F246" s="67">
        <v>88738.66</v>
      </c>
      <c r="G246" s="67">
        <v>4433577.71</v>
      </c>
      <c r="H246" s="67">
        <v>376463.66</v>
      </c>
      <c r="I246" s="67">
        <v>1632931.7</v>
      </c>
      <c r="J246" s="67">
        <f t="shared" si="13"/>
        <v>10209675.92</v>
      </c>
    </row>
    <row r="247" spans="2:10" ht="15.75" x14ac:dyDescent="0.25">
      <c r="B247" s="77" t="s">
        <v>105</v>
      </c>
      <c r="C247" s="67">
        <v>0</v>
      </c>
      <c r="D247" s="115">
        <v>2429127.19</v>
      </c>
      <c r="E247" s="67">
        <v>1952.98</v>
      </c>
      <c r="F247" s="67"/>
      <c r="G247" s="67">
        <v>810104.48</v>
      </c>
      <c r="H247" s="67"/>
      <c r="I247" s="67">
        <v>5020564.3000000007</v>
      </c>
      <c r="J247" s="67">
        <f t="shared" si="13"/>
        <v>8261748.9500000011</v>
      </c>
    </row>
    <row r="248" spans="2:10" ht="15.75" x14ac:dyDescent="0.25">
      <c r="B248" s="77" t="s">
        <v>104</v>
      </c>
      <c r="C248" s="67">
        <v>690241</v>
      </c>
      <c r="D248" s="115">
        <v>17901.18</v>
      </c>
      <c r="E248" s="67">
        <v>90927.23</v>
      </c>
      <c r="F248" s="67">
        <v>5288868.91</v>
      </c>
      <c r="G248" s="67">
        <v>1714425.2</v>
      </c>
      <c r="H248" s="67"/>
      <c r="I248" s="67"/>
      <c r="J248" s="67">
        <f t="shared" si="13"/>
        <v>7802363.5200000005</v>
      </c>
    </row>
    <row r="249" spans="2:10" ht="15.75" x14ac:dyDescent="0.25">
      <c r="B249" s="77" t="s">
        <v>23</v>
      </c>
      <c r="C249" s="67">
        <v>8564</v>
      </c>
      <c r="D249" s="115">
        <v>81228.84</v>
      </c>
      <c r="E249" s="67"/>
      <c r="F249" s="67">
        <v>772762.13</v>
      </c>
      <c r="G249" s="67">
        <v>1376171.11</v>
      </c>
      <c r="H249" s="67">
        <v>4021474.8200000003</v>
      </c>
      <c r="I249" s="67"/>
      <c r="J249" s="67">
        <f t="shared" si="13"/>
        <v>6260200.9000000004</v>
      </c>
    </row>
    <row r="250" spans="2:10" ht="15.75" x14ac:dyDescent="0.25">
      <c r="B250" s="77" t="s">
        <v>89</v>
      </c>
      <c r="C250" s="67">
        <v>0</v>
      </c>
      <c r="D250" s="115">
        <v>5606560.8100000005</v>
      </c>
      <c r="E250" s="67"/>
      <c r="F250" s="67"/>
      <c r="G250" s="67">
        <v>171693.95</v>
      </c>
      <c r="H250" s="67"/>
      <c r="I250" s="67"/>
      <c r="J250" s="67">
        <f t="shared" si="13"/>
        <v>5778254.7600000007</v>
      </c>
    </row>
    <row r="251" spans="2:10" ht="15.75" x14ac:dyDescent="0.25">
      <c r="B251" s="77" t="s">
        <v>26</v>
      </c>
      <c r="C251" s="67">
        <v>0</v>
      </c>
      <c r="D251" s="115">
        <v>1734258.4800000002</v>
      </c>
      <c r="E251" s="67"/>
      <c r="F251" s="67">
        <v>160896.57</v>
      </c>
      <c r="G251" s="67">
        <v>278221.46999999997</v>
      </c>
      <c r="H251" s="67">
        <v>1080106.1299999999</v>
      </c>
      <c r="I251" s="67">
        <v>1979530.7</v>
      </c>
      <c r="J251" s="67">
        <f t="shared" si="13"/>
        <v>5233013.3500000006</v>
      </c>
    </row>
    <row r="252" spans="2:10" ht="15.75" x14ac:dyDescent="0.25">
      <c r="B252" s="77" t="s">
        <v>38</v>
      </c>
      <c r="C252" s="67">
        <v>9947</v>
      </c>
      <c r="D252" s="115">
        <v>2441153.5</v>
      </c>
      <c r="E252" s="67"/>
      <c r="F252" s="67">
        <v>300749.90000000002</v>
      </c>
      <c r="G252" s="67">
        <v>108637</v>
      </c>
      <c r="H252" s="67">
        <v>392003</v>
      </c>
      <c r="I252" s="67">
        <v>1041013.2999999999</v>
      </c>
      <c r="J252" s="67">
        <f t="shared" si="13"/>
        <v>4293503.7</v>
      </c>
    </row>
    <row r="253" spans="2:10" ht="15.75" x14ac:dyDescent="0.25">
      <c r="B253" s="77" t="s">
        <v>33</v>
      </c>
      <c r="C253" s="67">
        <v>197222.95</v>
      </c>
      <c r="D253" s="115">
        <v>2201725</v>
      </c>
      <c r="E253" s="67"/>
      <c r="F253" s="67">
        <v>738625.97</v>
      </c>
      <c r="G253" s="67"/>
      <c r="H253" s="67">
        <v>397731.18999999994</v>
      </c>
      <c r="I253" s="67">
        <v>43871.8</v>
      </c>
      <c r="J253" s="67">
        <f t="shared" si="13"/>
        <v>3579176.9099999997</v>
      </c>
    </row>
    <row r="254" spans="2:10" ht="15.75" x14ac:dyDescent="0.25">
      <c r="B254" s="77" t="s">
        <v>47</v>
      </c>
      <c r="C254" s="67">
        <v>183022</v>
      </c>
      <c r="D254" s="115">
        <v>387081.46</v>
      </c>
      <c r="E254" s="67">
        <v>421000</v>
      </c>
      <c r="F254" s="67">
        <v>1432112.71</v>
      </c>
      <c r="G254" s="67">
        <v>52789</v>
      </c>
      <c r="H254" s="67"/>
      <c r="I254" s="67">
        <v>392675.77</v>
      </c>
      <c r="J254" s="67">
        <f t="shared" si="13"/>
        <v>2868680.94</v>
      </c>
    </row>
    <row r="255" spans="2:10" ht="15.75" x14ac:dyDescent="0.25">
      <c r="B255" s="121" t="s">
        <v>81</v>
      </c>
      <c r="C255" s="118">
        <f t="shared" ref="C255:E255" si="14">+C256-SUM(C238:C254)</f>
        <v>1175144.2799999993</v>
      </c>
      <c r="D255" s="118">
        <f t="shared" si="14"/>
        <v>25951579.040000021</v>
      </c>
      <c r="E255" s="118">
        <f t="shared" si="14"/>
        <v>3914418.8099999996</v>
      </c>
      <c r="F255" s="118">
        <f>+F256-SUM(F238:F254)</f>
        <v>13277482.140000004</v>
      </c>
      <c r="G255" s="118">
        <f>+G256-SUM(G238:G254)</f>
        <v>7594192.0800000131</v>
      </c>
      <c r="H255" s="118">
        <f t="shared" ref="H255:I255" si="15">+H256-SUM(H238:H254)</f>
        <v>5513743.5400000215</v>
      </c>
      <c r="I255" s="118">
        <f t="shared" si="15"/>
        <v>4817714.0199999996</v>
      </c>
      <c r="J255" s="118">
        <f>+J256-SUM(J238:J254)</f>
        <v>62244273.910000086</v>
      </c>
    </row>
    <row r="256" spans="2:10" ht="15.75" x14ac:dyDescent="0.25">
      <c r="B256" s="122" t="s">
        <v>75</v>
      </c>
      <c r="C256" s="116">
        <v>5356343.72</v>
      </c>
      <c r="D256" s="120">
        <v>355352716.11680001</v>
      </c>
      <c r="E256" s="116">
        <v>9899799.2300000004</v>
      </c>
      <c r="F256" s="116">
        <v>37607812.770000003</v>
      </c>
      <c r="G256" s="116">
        <v>121025449.98159897</v>
      </c>
      <c r="H256" s="116">
        <v>259716245.63999996</v>
      </c>
      <c r="I256" s="116">
        <v>34001628.979999997</v>
      </c>
      <c r="J256" s="116">
        <v>822959996.43839908</v>
      </c>
    </row>
    <row r="257" spans="2:2" ht="15.75" x14ac:dyDescent="0.25">
      <c r="B257" s="6"/>
    </row>
    <row r="258" spans="2:2" ht="15.75" x14ac:dyDescent="0.25">
      <c r="B258" s="79" t="s">
        <v>209</v>
      </c>
    </row>
  </sheetData>
  <sortState xmlns:xlrd2="http://schemas.microsoft.com/office/spreadsheetml/2017/richdata2" ref="B39:L49">
    <sortCondition descending="1" ref="L39"/>
  </sortState>
  <mergeCells count="41">
    <mergeCell ref="M96:N96"/>
    <mergeCell ref="I75:J75"/>
    <mergeCell ref="O189:P189"/>
    <mergeCell ref="K189:L189"/>
    <mergeCell ref="I96:J96"/>
    <mergeCell ref="K96:L96"/>
    <mergeCell ref="M189:N189"/>
    <mergeCell ref="M135:N135"/>
    <mergeCell ref="I189:J189"/>
    <mergeCell ref="K37:L37"/>
    <mergeCell ref="G37:H37"/>
    <mergeCell ref="I37:J37"/>
    <mergeCell ref="M55:N55"/>
    <mergeCell ref="O55:P55"/>
    <mergeCell ref="E55:F55"/>
    <mergeCell ref="G55:H55"/>
    <mergeCell ref="I55:J55"/>
    <mergeCell ref="K55:L55"/>
    <mergeCell ref="E135:F135"/>
    <mergeCell ref="G135:H135"/>
    <mergeCell ref="I135:J135"/>
    <mergeCell ref="E96:F96"/>
    <mergeCell ref="K75:L75"/>
    <mergeCell ref="G96:H96"/>
    <mergeCell ref="K135:L135"/>
    <mergeCell ref="B236:G236"/>
    <mergeCell ref="B9:G9"/>
    <mergeCell ref="B22:G22"/>
    <mergeCell ref="B214:G214"/>
    <mergeCell ref="B232:C232"/>
    <mergeCell ref="C37:D37"/>
    <mergeCell ref="C96:D96"/>
    <mergeCell ref="C135:D135"/>
    <mergeCell ref="E37:F37"/>
    <mergeCell ref="C75:D75"/>
    <mergeCell ref="G75:H75"/>
    <mergeCell ref="C189:D189"/>
    <mergeCell ref="E189:F189"/>
    <mergeCell ref="G189:H189"/>
    <mergeCell ref="E75:F75"/>
    <mergeCell ref="C55:D5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4"/>
  <sheetViews>
    <sheetView zoomScaleNormal="100" workbookViewId="0">
      <selection activeCell="J42" sqref="J42"/>
    </sheetView>
  </sheetViews>
  <sheetFormatPr baseColWidth="10" defaultColWidth="11.42578125" defaultRowHeight="13.5" x14ac:dyDescent="0.25"/>
  <cols>
    <col min="1" max="1" width="3.7109375" style="4" customWidth="1"/>
    <col min="2" max="2" width="28.7109375" style="4" customWidth="1"/>
    <col min="3" max="3" width="17.42578125" style="4" bestFit="1" customWidth="1"/>
    <col min="4" max="4" width="15" style="4" customWidth="1"/>
    <col min="5" max="5" width="13.7109375" style="4" bestFit="1" customWidth="1"/>
    <col min="6" max="6" width="15.28515625" style="4" bestFit="1" customWidth="1"/>
    <col min="7" max="7" width="14.42578125" style="4" bestFit="1" customWidth="1"/>
    <col min="8" max="8" width="13.7109375" style="4" bestFit="1" customWidth="1"/>
    <col min="9" max="9" width="11.42578125" style="4"/>
    <col min="10" max="10" width="14.28515625" style="4" bestFit="1" customWidth="1"/>
    <col min="11" max="13" width="11.42578125" style="4"/>
    <col min="14" max="14" width="13.7109375" style="4" customWidth="1"/>
    <col min="15" max="18" width="11.42578125" style="4"/>
    <col min="19" max="19" width="9" style="4" customWidth="1"/>
    <col min="20" max="20" width="8.7109375" style="4" customWidth="1"/>
    <col min="21" max="16384" width="11.42578125" style="4"/>
  </cols>
  <sheetData>
    <row r="1" spans="1:14" s="1" customFormat="1" ht="20.100000000000001" customHeight="1" x14ac:dyDescent="0.25">
      <c r="C1" s="30"/>
      <c r="E1" s="30"/>
    </row>
    <row r="2" spans="1:14" s="1" customFormat="1" ht="15.75" x14ac:dyDescent="0.25">
      <c r="C2" s="30"/>
      <c r="E2" s="30"/>
    </row>
    <row r="3" spans="1:14" s="1" customFormat="1" ht="15.75" x14ac:dyDescent="0.25">
      <c r="C3" s="30"/>
      <c r="E3" s="30"/>
    </row>
    <row r="4" spans="1:14" s="1" customFormat="1" ht="27.75" customHeight="1" x14ac:dyDescent="0.25">
      <c r="C4" s="30"/>
      <c r="E4" s="30"/>
    </row>
    <row r="5" spans="1:14" s="1" customFormat="1" ht="5.25" customHeight="1" x14ac:dyDescent="0.25">
      <c r="A5" s="2"/>
      <c r="B5" s="2"/>
      <c r="C5" s="3"/>
      <c r="D5" s="2"/>
      <c r="E5" s="3"/>
      <c r="F5" s="2"/>
      <c r="G5" s="2"/>
      <c r="H5" s="2"/>
      <c r="I5" s="2"/>
      <c r="J5" s="2"/>
      <c r="K5" s="2"/>
      <c r="L5" s="2"/>
      <c r="M5" s="2"/>
      <c r="N5" s="2"/>
    </row>
    <row r="7" spans="1:14" ht="12.75" customHeight="1" x14ac:dyDescent="0.4">
      <c r="B7" s="5"/>
      <c r="C7" s="5"/>
      <c r="D7" s="5"/>
      <c r="E7" s="5"/>
      <c r="F7" s="5"/>
      <c r="G7" s="5"/>
      <c r="H7" s="5"/>
      <c r="I7" s="5"/>
      <c r="J7" s="5"/>
      <c r="K7" s="5"/>
      <c r="L7" s="5"/>
      <c r="M7" s="5"/>
    </row>
    <row r="8" spans="1:14" s="1" customFormat="1" ht="15.75" x14ac:dyDescent="0.25">
      <c r="B8" s="197" t="s">
        <v>249</v>
      </c>
      <c r="C8" s="197"/>
      <c r="D8" s="197"/>
      <c r="E8" s="197"/>
      <c r="F8" s="197"/>
      <c r="G8" s="197"/>
      <c r="H8" s="197"/>
      <c r="I8" s="197"/>
      <c r="J8" s="197"/>
      <c r="N8" s="30"/>
    </row>
    <row r="9" spans="1:14" s="1" customFormat="1" ht="3.75" customHeight="1" x14ac:dyDescent="0.25">
      <c r="B9" s="7"/>
      <c r="C9" s="8"/>
      <c r="D9" s="9"/>
      <c r="E9" s="9"/>
      <c r="F9" s="9"/>
      <c r="G9" s="9"/>
      <c r="H9" s="9"/>
      <c r="I9" s="9"/>
      <c r="J9" s="9"/>
    </row>
    <row r="10" spans="1:14" s="11" customFormat="1" ht="18" customHeight="1" x14ac:dyDescent="0.25">
      <c r="B10" s="186"/>
      <c r="C10" s="186"/>
      <c r="D10" s="186"/>
      <c r="E10" s="186"/>
      <c r="F10" s="186"/>
      <c r="G10" s="186"/>
    </row>
    <row r="11" spans="1:14" x14ac:dyDescent="0.25">
      <c r="C11" s="70"/>
      <c r="D11" s="70"/>
    </row>
    <row r="14" spans="1:14" x14ac:dyDescent="0.25">
      <c r="E14" s="71"/>
      <c r="F14" s="71"/>
    </row>
    <row r="15" spans="1:14" x14ac:dyDescent="0.25">
      <c r="E15" s="71"/>
      <c r="F15" s="71"/>
    </row>
    <row r="16" spans="1:14" x14ac:dyDescent="0.25">
      <c r="E16" s="71"/>
      <c r="F16" s="71"/>
    </row>
    <row r="17" spans="5:6" x14ac:dyDescent="0.25">
      <c r="E17" s="71"/>
      <c r="F17" s="71"/>
    </row>
    <row r="18" spans="5:6" x14ac:dyDescent="0.25">
      <c r="E18" s="71"/>
      <c r="F18" s="71"/>
    </row>
    <row r="34" spans="2:15" x14ac:dyDescent="0.25">
      <c r="O34"/>
    </row>
    <row r="39" spans="2:15" ht="19.5" customHeight="1" x14ac:dyDescent="0.25">
      <c r="B39" s="198" t="s">
        <v>250</v>
      </c>
      <c r="C39" s="198"/>
      <c r="D39" s="198"/>
      <c r="E39" s="198"/>
      <c r="F39" s="198"/>
      <c r="G39" s="198"/>
      <c r="H39" s="198"/>
      <c r="I39" s="198"/>
      <c r="J39" s="198"/>
    </row>
    <row r="40" spans="2:15" ht="5.25" customHeight="1" x14ac:dyDescent="0.25">
      <c r="B40" s="7"/>
      <c r="C40" s="7"/>
      <c r="D40" s="8"/>
      <c r="E40" s="9"/>
      <c r="F40" s="9"/>
      <c r="G40" s="9"/>
      <c r="H40" s="9"/>
      <c r="I40" s="9"/>
      <c r="J40" s="9"/>
    </row>
    <row r="55" spans="2:6" x14ac:dyDescent="0.25">
      <c r="F55" s="74"/>
    </row>
    <row r="63" spans="2:6" ht="15" x14ac:dyDescent="0.25">
      <c r="B63" s="199"/>
      <c r="C63" s="199"/>
      <c r="D63" s="199"/>
    </row>
    <row r="66" spans="2:2" s="75" customFormat="1" ht="12" x14ac:dyDescent="0.2"/>
    <row r="74" spans="2:2" ht="15.75" x14ac:dyDescent="0.25">
      <c r="B74" s="79" t="s">
        <v>209</v>
      </c>
    </row>
  </sheetData>
  <mergeCells count="4">
    <mergeCell ref="B8:J8"/>
    <mergeCell ref="B39:J39"/>
    <mergeCell ref="B63:D63"/>
    <mergeCell ref="B10:G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 TABLAS</vt:lpstr>
      <vt:lpstr>PRODUCCIÓN POR PROCESO 2024</vt:lpstr>
      <vt:lpstr>EVOLUCIÓN 2010-2024</vt:lpstr>
      <vt:lpstr>PRODUCCIÓN PROVINCIAS 2024</vt:lpstr>
      <vt:lpstr>ORIGEN Y DESTINO 2024</vt:lpstr>
    </vt:vector>
  </TitlesOfParts>
  <Company>dap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dc:creator>
  <cp:lastModifiedBy>ANTONIO GALISTEO DELGADO</cp:lastModifiedBy>
  <cp:lastPrinted>2016-04-12T08:52:37Z</cp:lastPrinted>
  <dcterms:created xsi:type="dcterms:W3CDTF">2001-03-14T15:12:09Z</dcterms:created>
  <dcterms:modified xsi:type="dcterms:W3CDTF">2025-09-04T10:22:33Z</dcterms:modified>
</cp:coreProperties>
</file>