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xml"/>
  <Override PartName="/xl/charts/chart12.xml" ContentType="application/vnd.openxmlformats-officedocument.drawingml.chart+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xml"/>
  <Override PartName="/xl/charts/chart14.xml" ContentType="application/vnd.openxmlformats-officedocument.drawingml.chart+xml"/>
  <Override PartName="/xl/drawings/drawing24.xml" ContentType="application/vnd.openxmlformats-officedocument.drawing+xml"/>
  <Override PartName="/xl/charts/chart15.xml" ContentType="application/vnd.openxmlformats-officedocument.drawingml.chart+xml"/>
  <Override PartName="/xl/drawings/drawing25.xml" ContentType="application/vnd.openxmlformats-officedocument.drawing+xml"/>
  <Override PartName="/xl/charts/chart16.xml" ContentType="application/vnd.openxmlformats-officedocument.drawingml.chart+xml"/>
  <Override PartName="/xl/drawings/drawing26.xml" ContentType="application/vnd.openxmlformats-officedocument.drawing+xml"/>
  <Override PartName="/xl/charts/chart17.xml" ContentType="application/vnd.openxmlformats-officedocument.drawingml.chart+xml"/>
  <Override PartName="/xl/drawings/drawing27.xml" ContentType="application/vnd.openxmlformats-officedocument.drawing+xml"/>
  <Override PartName="/xl/charts/chart18.xml" ContentType="application/vnd.openxmlformats-officedocument.drawingml.chart+xml"/>
  <Override PartName="/xl/drawings/drawing28.xml" ContentType="application/vnd.openxmlformats-officedocument.drawing+xml"/>
  <Override PartName="/xl/charts/chart19.xml" ContentType="application/vnd.openxmlformats-officedocument.drawingml.chart+xml"/>
  <Override PartName="/xl/drawings/drawing29.xml" ContentType="application/vnd.openxmlformats-officedocument.drawing+xml"/>
  <Override PartName="/xl/charts/chart20.xml" ContentType="application/vnd.openxmlformats-officedocument.drawingml.chart+xml"/>
  <Override PartName="/xl/drawings/drawing30.xml" ContentType="application/vnd.openxmlformats-officedocument.drawing+xml"/>
  <Override PartName="/xl/charts/chart21.xml" ContentType="application/vnd.openxmlformats-officedocument.drawingml.chart+xml"/>
  <Override PartName="/xl/drawings/drawing31.xml" ContentType="application/vnd.openxmlformats-officedocument.drawing+xml"/>
  <Override PartName="/xl/charts/chart22.xml" ContentType="application/vnd.openxmlformats-officedocument.drawingml.chart+xml"/>
  <Override PartName="/xl/drawings/drawing32.xml" ContentType="application/vnd.openxmlformats-officedocument.drawing+xml"/>
  <Override PartName="/xl/charts/chart23.xml" ContentType="application/vnd.openxmlformats-officedocument.drawingml.chart+xml"/>
  <Override PartName="/xl/drawings/drawing33.xml" ContentType="application/vnd.openxmlformats-officedocument.drawing+xml"/>
  <Override PartName="/xl/charts/chart24.xml" ContentType="application/vnd.openxmlformats-officedocument.drawingml.chart+xml"/>
  <Override PartName="/xl/drawings/drawing34.xml" ContentType="application/vnd.openxmlformats-officedocument.drawing+xml"/>
  <Override PartName="/xl/charts/chart25.xml" ContentType="application/vnd.openxmlformats-officedocument.drawingml.chart+xml"/>
  <Override PartName="/xl/drawings/drawing35.xml" ContentType="application/vnd.openxmlformats-officedocument.drawing+xml"/>
  <Override PartName="/xl/charts/chart26.xml" ContentType="application/vnd.openxmlformats-officedocument.drawingml.chart+xml"/>
  <Override PartName="/xl/drawings/drawing36.xml" ContentType="application/vnd.openxmlformats-officedocument.drawing+xml"/>
  <Override PartName="/xl/charts/chart27.xml" ContentType="application/vnd.openxmlformats-officedocument.drawingml.chart+xml"/>
  <Override PartName="/xl/drawings/drawing37.xml" ContentType="application/vnd.openxmlformats-officedocument.drawing+xml"/>
  <Override PartName="/xl/charts/chart28.xml" ContentType="application/vnd.openxmlformats-officedocument.drawingml.chart+xml"/>
  <Override PartName="/xl/drawings/drawing38.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esther.fernandez\Desktop\UNIDAD ESTADISTICA\Museos\20251022 Anual 2024\"/>
    </mc:Choice>
  </mc:AlternateContent>
  <xr:revisionPtr revIDLastSave="0" documentId="13_ncr:1_{880647E1-6D90-49AA-B75E-2FFFABCFB947}" xr6:coauthVersionLast="47" xr6:coauthVersionMax="47" xr10:uidLastSave="{00000000-0000-0000-0000-000000000000}"/>
  <bookViews>
    <workbookView xWindow="-120" yWindow="-120" windowWidth="29040" windowHeight="15720" tabRatio="924" xr2:uid="{74235EBC-2FF5-456F-AE9A-86AC1EBEEC0E}"/>
  </bookViews>
  <sheets>
    <sheet name="Portada" sheetId="126" r:id="rId1"/>
    <sheet name="1" sheetId="147" r:id="rId2"/>
    <sheet name="2" sheetId="146" r:id="rId3"/>
    <sheet name="3" sheetId="6" r:id="rId4"/>
    <sheet name="4" sheetId="58" r:id="rId5"/>
    <sheet name="5" sheetId="65" r:id="rId6"/>
    <sheet name="6" sheetId="66" r:id="rId7"/>
    <sheet name="7" sheetId="67" r:id="rId8"/>
    <sheet name="8" sheetId="68" r:id="rId9"/>
    <sheet name="9" sheetId="69" r:id="rId10"/>
    <sheet name="10" sheetId="121" r:id="rId11"/>
    <sheet name="11" sheetId="70" r:id="rId12"/>
    <sheet name="12" sheetId="71" r:id="rId13"/>
    <sheet name="13" sheetId="125" r:id="rId14"/>
    <sheet name="14" sheetId="123" r:id="rId15"/>
    <sheet name="15" sheetId="72" r:id="rId16"/>
    <sheet name="16" sheetId="73" r:id="rId17"/>
    <sheet name="17" sheetId="74" r:id="rId18"/>
    <sheet name="18" sheetId="75" r:id="rId19"/>
    <sheet name="19" sheetId="127" r:id="rId20"/>
    <sheet name="20" sheetId="128" r:id="rId21"/>
    <sheet name="21" sheetId="129" r:id="rId22"/>
    <sheet name="22" sheetId="130" r:id="rId23"/>
    <sheet name="23" sheetId="131" r:id="rId24"/>
    <sheet name="24" sheetId="132" r:id="rId25"/>
    <sheet name="25" sheetId="133" r:id="rId26"/>
    <sheet name="26" sheetId="134" r:id="rId27"/>
    <sheet name="27" sheetId="135" r:id="rId28"/>
    <sheet name="28" sheetId="136" r:id="rId29"/>
    <sheet name="29" sheetId="137" r:id="rId30"/>
    <sheet name="30" sheetId="138" r:id="rId31"/>
    <sheet name="31" sheetId="139" r:id="rId32"/>
    <sheet name="32" sheetId="140" r:id="rId33"/>
    <sheet name="33" sheetId="141" r:id="rId34"/>
    <sheet name="34" sheetId="142" r:id="rId35"/>
    <sheet name="35" sheetId="143" r:id="rId36"/>
    <sheet name="36" sheetId="144" r:id="rId37"/>
    <sheet name="37" sheetId="145" r:id="rId38"/>
  </sheets>
  <definedNames>
    <definedName name="_xlnm.Print_Area" localSheetId="1">'1'!$A$1:$L$58</definedName>
    <definedName name="_xlnm.Print_Area" localSheetId="10">'10'!$A$1:$K$67</definedName>
    <definedName name="_xlnm.Print_Area" localSheetId="11">'11'!$A$1:$Q$44</definedName>
    <definedName name="_xlnm.Print_Area" localSheetId="12">'12'!$A$1:$R$64</definedName>
    <definedName name="_xlnm.Print_Area" localSheetId="13">'13'!$A$1:$R$46</definedName>
    <definedName name="_xlnm.Print_Area" localSheetId="14">'14'!$A$1:$H$62</definedName>
    <definedName name="_xlnm.Print_Area" localSheetId="15">'15'!$A$1:$G$41</definedName>
    <definedName name="_xlnm.Print_Area" localSheetId="16">'16'!$A$1:$H$65</definedName>
    <definedName name="_xlnm.Print_Area" localSheetId="17">'17'!$A$1:$H$65</definedName>
    <definedName name="_xlnm.Print_Area" localSheetId="18">'18'!$A$1:$P$46</definedName>
    <definedName name="_xlnm.Print_Area" localSheetId="19">'19'!$A$1:$M$66</definedName>
    <definedName name="_xlnm.Print_Area" localSheetId="2">'2'!$A$1:$L$56</definedName>
    <definedName name="_xlnm.Print_Area" localSheetId="20">'20'!$A$1:$M$67</definedName>
    <definedName name="_xlnm.Print_Area" localSheetId="21">'21'!$A$1:$M$64</definedName>
    <definedName name="_xlnm.Print_Area" localSheetId="22">'22'!$A$1:$M$66</definedName>
    <definedName name="_xlnm.Print_Area" localSheetId="23">'23'!$A$1:$M$66</definedName>
    <definedName name="_xlnm.Print_Area" localSheetId="24">'24'!$A$1:$M$66</definedName>
    <definedName name="_xlnm.Print_Area" localSheetId="25">'25'!$A$1:$M$66</definedName>
    <definedName name="_xlnm.Print_Area" localSheetId="26">'26'!$A$1:$M$67</definedName>
    <definedName name="_xlnm.Print_Area" localSheetId="27">'27'!$A$1:$M$66</definedName>
    <definedName name="_xlnm.Print_Area" localSheetId="28">'28'!$A$1:$M$65</definedName>
    <definedName name="_xlnm.Print_Area" localSheetId="29">'29'!$A$1:$M$64</definedName>
    <definedName name="_xlnm.Print_Area" localSheetId="3">'3'!$A$1:$R$46</definedName>
    <definedName name="_xlnm.Print_Area" localSheetId="30">'30'!$A$1:$M$63</definedName>
    <definedName name="_xlnm.Print_Area" localSheetId="31">'31'!$A$1:$M$67</definedName>
    <definedName name="_xlnm.Print_Area" localSheetId="32">'32'!$A$1:$M$64</definedName>
    <definedName name="_xlnm.Print_Area" localSheetId="33">'33'!$A$1:$M$64</definedName>
    <definedName name="_xlnm.Print_Area" localSheetId="34">'34'!$A$1:$M$63</definedName>
    <definedName name="_xlnm.Print_Area" localSheetId="35">'35'!$A$1:$M$67</definedName>
    <definedName name="_xlnm.Print_Area" localSheetId="36">'36'!$A$1:$M$64</definedName>
    <definedName name="_xlnm.Print_Area" localSheetId="37">'37'!$A$1:$M$67</definedName>
    <definedName name="_xlnm.Print_Area" localSheetId="4">'4'!$A$1:$K$69</definedName>
    <definedName name="_xlnm.Print_Area" localSheetId="5">'5'!$A$1:$Q$46</definedName>
    <definedName name="_xlnm.Print_Area" localSheetId="6">'6'!$A$1:$L$44</definedName>
    <definedName name="_xlnm.Print_Area" localSheetId="7">'7'!$A$1:$J$66</definedName>
    <definedName name="_xlnm.Print_Area" localSheetId="8">'8'!$A$1:$M$64</definedName>
    <definedName name="_xlnm.Print_Area" localSheetId="9">'9'!$A$1:$R$45</definedName>
    <definedName name="_xlnm.Print_Area" localSheetId="0">Portada!$A$1:$K$57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6" l="1"/>
  <c r="M18" i="135"/>
  <c r="L18" i="135"/>
  <c r="K18" i="135"/>
  <c r="J18" i="135"/>
  <c r="I18" i="135"/>
  <c r="H18" i="135"/>
  <c r="G18" i="135"/>
  <c r="F18" i="135"/>
  <c r="E18" i="135"/>
  <c r="M31" i="145"/>
  <c r="L31" i="145"/>
  <c r="K31" i="145"/>
  <c r="J31" i="145"/>
  <c r="I31" i="145"/>
  <c r="H31" i="145"/>
  <c r="G31" i="145"/>
  <c r="F31" i="145"/>
  <c r="E31" i="145"/>
  <c r="D31" i="145"/>
  <c r="Q15" i="145"/>
  <c r="P15" i="145"/>
  <c r="Q14" i="145"/>
  <c r="P14" i="145"/>
  <c r="M33" i="144"/>
  <c r="L33" i="144"/>
  <c r="K33" i="144"/>
  <c r="J33" i="144"/>
  <c r="I33" i="144"/>
  <c r="H33" i="144"/>
  <c r="G33" i="144"/>
  <c r="F33" i="144"/>
  <c r="E33" i="144"/>
  <c r="D33" i="144"/>
  <c r="Q15" i="144"/>
  <c r="P15" i="144"/>
  <c r="Q14" i="144"/>
  <c r="P14" i="144"/>
  <c r="Q15" i="143"/>
  <c r="P15" i="143"/>
  <c r="Q14" i="143"/>
  <c r="P14" i="143"/>
  <c r="M31" i="142"/>
  <c r="L31" i="142"/>
  <c r="K31" i="142"/>
  <c r="J31" i="142"/>
  <c r="I31" i="142"/>
  <c r="H31" i="142"/>
  <c r="G31" i="142"/>
  <c r="F31" i="142"/>
  <c r="E31" i="142"/>
  <c r="D31" i="142"/>
  <c r="Q15" i="142"/>
  <c r="P15" i="142"/>
  <c r="Q14" i="142"/>
  <c r="P14" i="142"/>
  <c r="M32" i="141"/>
  <c r="L32" i="141"/>
  <c r="K32" i="141"/>
  <c r="J32" i="141"/>
  <c r="I32" i="141"/>
  <c r="H32" i="141"/>
  <c r="G32" i="141"/>
  <c r="F32" i="141"/>
  <c r="E32" i="141"/>
  <c r="D32" i="141"/>
  <c r="Q15" i="141"/>
  <c r="P15" i="141"/>
  <c r="Q14" i="141"/>
  <c r="P14" i="141"/>
  <c r="M31" i="140"/>
  <c r="L31" i="140"/>
  <c r="K31" i="140"/>
  <c r="J31" i="140"/>
  <c r="I31" i="140"/>
  <c r="H31" i="140"/>
  <c r="G31" i="140"/>
  <c r="F31" i="140"/>
  <c r="E31" i="140"/>
  <c r="D31" i="140"/>
  <c r="Q15" i="140"/>
  <c r="P15" i="140"/>
  <c r="Q14" i="140"/>
  <c r="P14" i="140"/>
  <c r="M32" i="139"/>
  <c r="L32" i="139"/>
  <c r="K32" i="139"/>
  <c r="J32" i="139"/>
  <c r="I32" i="139"/>
  <c r="H32" i="139"/>
  <c r="G32" i="139"/>
  <c r="F32" i="139"/>
  <c r="E32" i="139"/>
  <c r="D32" i="139"/>
  <c r="Q15" i="139"/>
  <c r="P15" i="139"/>
  <c r="Q14" i="139"/>
  <c r="P14" i="139"/>
  <c r="M30" i="138"/>
  <c r="L30" i="138"/>
  <c r="K30" i="138"/>
  <c r="J30" i="138"/>
  <c r="I30" i="138"/>
  <c r="H30" i="138"/>
  <c r="G30" i="138"/>
  <c r="F30" i="138"/>
  <c r="E30" i="138"/>
  <c r="D30" i="138"/>
  <c r="Q15" i="138"/>
  <c r="P15" i="138"/>
  <c r="Q14" i="138"/>
  <c r="P14" i="138"/>
  <c r="M27" i="137"/>
  <c r="L27" i="137"/>
  <c r="K27" i="137"/>
  <c r="J27" i="137"/>
  <c r="I27" i="137"/>
  <c r="H27" i="137"/>
  <c r="G27" i="137"/>
  <c r="F27" i="137"/>
  <c r="E27" i="137"/>
  <c r="D27" i="137"/>
  <c r="Q15" i="137"/>
  <c r="P15" i="137"/>
  <c r="Q14" i="137"/>
  <c r="P14" i="137"/>
  <c r="M33" i="136"/>
  <c r="L33" i="136"/>
  <c r="K33" i="136"/>
  <c r="J33" i="136"/>
  <c r="I33" i="136"/>
  <c r="H33" i="136"/>
  <c r="G33" i="136"/>
  <c r="F33" i="136"/>
  <c r="E33" i="136"/>
  <c r="D33" i="136"/>
  <c r="Q15" i="136"/>
  <c r="P15" i="136"/>
  <c r="Q14" i="136"/>
  <c r="P14" i="136"/>
  <c r="M26" i="135"/>
  <c r="L26" i="135"/>
  <c r="K26" i="135"/>
  <c r="J26" i="135"/>
  <c r="I26" i="135"/>
  <c r="H26" i="135"/>
  <c r="G26" i="135"/>
  <c r="F26" i="135"/>
  <c r="E26" i="135"/>
  <c r="D26" i="135"/>
  <c r="Q15" i="135"/>
  <c r="P15" i="135"/>
  <c r="Q14" i="135"/>
  <c r="P14" i="135"/>
  <c r="P16" i="135" s="1"/>
  <c r="M28" i="134"/>
  <c r="L28" i="134"/>
  <c r="K28" i="134"/>
  <c r="J28" i="134"/>
  <c r="I28" i="134"/>
  <c r="H28" i="134"/>
  <c r="G28" i="134"/>
  <c r="F28" i="134"/>
  <c r="E28" i="134"/>
  <c r="D28" i="134"/>
  <c r="Q15" i="134"/>
  <c r="P15" i="134"/>
  <c r="Q14" i="134"/>
  <c r="P14" i="134"/>
  <c r="M29" i="133"/>
  <c r="L29" i="133"/>
  <c r="K29" i="133"/>
  <c r="J29" i="133"/>
  <c r="I29" i="133"/>
  <c r="H29" i="133"/>
  <c r="G29" i="133"/>
  <c r="F29" i="133"/>
  <c r="E29" i="133"/>
  <c r="D29" i="133"/>
  <c r="Q15" i="133"/>
  <c r="P15" i="133"/>
  <c r="Q14" i="133"/>
  <c r="P14" i="133"/>
  <c r="M30" i="132"/>
  <c r="L30" i="132"/>
  <c r="K30" i="132"/>
  <c r="J30" i="132"/>
  <c r="I30" i="132"/>
  <c r="H30" i="132"/>
  <c r="G30" i="132"/>
  <c r="F30" i="132"/>
  <c r="E30" i="132"/>
  <c r="D30" i="132"/>
  <c r="Q15" i="132"/>
  <c r="P15" i="132"/>
  <c r="Q14" i="132"/>
  <c r="P14" i="132"/>
  <c r="M31" i="131"/>
  <c r="L31" i="131"/>
  <c r="K31" i="131"/>
  <c r="J31" i="131"/>
  <c r="I31" i="131"/>
  <c r="H31" i="131"/>
  <c r="G31" i="131"/>
  <c r="F31" i="131"/>
  <c r="E31" i="131"/>
  <c r="D31" i="131"/>
  <c r="Q15" i="131"/>
  <c r="P15" i="131"/>
  <c r="Q14" i="131"/>
  <c r="P14" i="131"/>
  <c r="M33" i="130"/>
  <c r="L33" i="130"/>
  <c r="K33" i="130"/>
  <c r="J33" i="130"/>
  <c r="I33" i="130"/>
  <c r="H33" i="130"/>
  <c r="G33" i="130"/>
  <c r="F33" i="130"/>
  <c r="E33" i="130"/>
  <c r="D33" i="130"/>
  <c r="Q15" i="130"/>
  <c r="P15" i="130"/>
  <c r="Q14" i="130"/>
  <c r="P14" i="130"/>
  <c r="M32" i="129"/>
  <c r="L32" i="129"/>
  <c r="K32" i="129"/>
  <c r="J32" i="129"/>
  <c r="I32" i="129"/>
  <c r="H32" i="129"/>
  <c r="G32" i="129"/>
  <c r="F32" i="129"/>
  <c r="E32" i="129"/>
  <c r="D32" i="129"/>
  <c r="Q15" i="129"/>
  <c r="P15" i="129"/>
  <c r="Q14" i="129"/>
  <c r="P14" i="129"/>
  <c r="M34" i="128"/>
  <c r="L34" i="128"/>
  <c r="K34" i="128"/>
  <c r="J34" i="128"/>
  <c r="I34" i="128"/>
  <c r="H34" i="128"/>
  <c r="G34" i="128"/>
  <c r="F34" i="128"/>
  <c r="E34" i="128"/>
  <c r="D34" i="128"/>
  <c r="Q15" i="128"/>
  <c r="P15" i="128"/>
  <c r="Q14" i="128"/>
  <c r="P14" i="128"/>
  <c r="M35" i="127"/>
  <c r="L35" i="127"/>
  <c r="K35" i="127"/>
  <c r="J35" i="127"/>
  <c r="I35" i="127"/>
  <c r="H35" i="127"/>
  <c r="G35" i="127"/>
  <c r="F35" i="127"/>
  <c r="E35" i="127"/>
  <c r="D35" i="127"/>
  <c r="C70" i="123"/>
  <c r="C83" i="123" s="1"/>
  <c r="G72" i="123" s="1"/>
  <c r="E70" i="123"/>
  <c r="D70" i="123"/>
  <c r="D83" i="123" s="1"/>
  <c r="F68" i="123"/>
  <c r="F69" i="123"/>
  <c r="F71" i="123"/>
  <c r="F72" i="123"/>
  <c r="F73" i="123"/>
  <c r="F74" i="123"/>
  <c r="F75" i="123"/>
  <c r="F76" i="123"/>
  <c r="F77" i="123"/>
  <c r="F78" i="123"/>
  <c r="F79" i="123"/>
  <c r="F80" i="123"/>
  <c r="F81" i="123"/>
  <c r="F82" i="123"/>
  <c r="F67" i="123"/>
  <c r="R37" i="125"/>
  <c r="R40" i="71"/>
  <c r="G40" i="73"/>
  <c r="H15" i="73"/>
  <c r="H17" i="73"/>
  <c r="H19" i="73"/>
  <c r="H20" i="73"/>
  <c r="H22" i="73"/>
  <c r="H23" i="73"/>
  <c r="H24" i="73"/>
  <c r="H25" i="73"/>
  <c r="H27" i="73"/>
  <c r="H29" i="73"/>
  <c r="H30" i="73"/>
  <c r="H31" i="73"/>
  <c r="H32" i="73"/>
  <c r="H34" i="73"/>
  <c r="H36" i="73"/>
  <c r="H37" i="73"/>
  <c r="H38" i="73"/>
  <c r="H39" i="73"/>
  <c r="H14" i="73"/>
  <c r="H37" i="74"/>
  <c r="H38" i="74"/>
  <c r="H39" i="74"/>
  <c r="H30" i="74"/>
  <c r="H31" i="74"/>
  <c r="H32" i="74"/>
  <c r="H23" i="74"/>
  <c r="H24" i="74"/>
  <c r="H25" i="74"/>
  <c r="H20" i="74"/>
  <c r="H15" i="74"/>
  <c r="H36" i="74"/>
  <c r="H34" i="74"/>
  <c r="H29" i="74"/>
  <c r="H27" i="74"/>
  <c r="H22" i="74"/>
  <c r="H19" i="74"/>
  <c r="H17" i="74"/>
  <c r="H14" i="74"/>
  <c r="F39" i="70"/>
  <c r="L39" i="70"/>
  <c r="K20" i="121"/>
  <c r="J20" i="121"/>
  <c r="J19" i="121"/>
  <c r="J17" i="121"/>
  <c r="J14" i="121"/>
  <c r="K19" i="121"/>
  <c r="J36" i="121"/>
  <c r="G40" i="121"/>
  <c r="P37" i="75"/>
  <c r="O37" i="75"/>
  <c r="J13" i="65"/>
  <c r="Q16" i="135" l="1"/>
  <c r="F70" i="123"/>
  <c r="E83" i="123"/>
  <c r="F83" i="123" s="1"/>
  <c r="G81" i="123"/>
  <c r="G71" i="123"/>
  <c r="G68" i="123"/>
  <c r="G75" i="123"/>
  <c r="G69" i="123"/>
  <c r="G79" i="123"/>
  <c r="G77" i="123"/>
  <c r="G74" i="123"/>
  <c r="G78" i="123"/>
  <c r="G76" i="123"/>
  <c r="G70" i="123"/>
  <c r="G73" i="123"/>
  <c r="G83" i="123"/>
  <c r="G80" i="123"/>
  <c r="G67" i="123"/>
  <c r="G82" i="123"/>
  <c r="H40" i="73"/>
  <c r="F40" i="68"/>
  <c r="F20" i="67"/>
  <c r="Q39" i="65" l="1"/>
  <c r="M39" i="65"/>
  <c r="P39" i="65"/>
  <c r="O39" i="65"/>
  <c r="N39" i="65"/>
  <c r="J39" i="65"/>
  <c r="L39" i="65"/>
  <c r="K39" i="65"/>
  <c r="G39" i="65"/>
  <c r="H39" i="65"/>
  <c r="I39" i="65"/>
  <c r="F39" i="65"/>
  <c r="M75" i="58"/>
  <c r="M76" i="58"/>
  <c r="M74" i="58"/>
  <c r="J14" i="58"/>
  <c r="K14" i="58" s="1"/>
  <c r="G30" i="67"/>
  <c r="F30" i="67"/>
  <c r="F33" i="67" s="1"/>
  <c r="I37" i="6"/>
  <c r="F37" i="6"/>
  <c r="H13" i="67" l="1"/>
  <c r="I13" i="67" s="1"/>
  <c r="J13" i="67" s="1"/>
  <c r="H14" i="67"/>
  <c r="I14" i="67" s="1"/>
  <c r="J14" i="67" s="1"/>
  <c r="P35" i="65"/>
  <c r="Q35" i="65" s="1"/>
  <c r="P28" i="65"/>
  <c r="P38" i="65"/>
  <c r="Q38" i="65" s="1"/>
  <c r="P37" i="65"/>
  <c r="Q37" i="65" s="1"/>
  <c r="P36" i="65"/>
  <c r="Q36" i="65" s="1"/>
  <c r="P33" i="65"/>
  <c r="Q33" i="65" s="1"/>
  <c r="P31" i="65"/>
  <c r="Q31" i="65" s="1"/>
  <c r="P30" i="65"/>
  <c r="Q30" i="65" s="1"/>
  <c r="P29" i="65"/>
  <c r="Q29" i="65" s="1"/>
  <c r="P26" i="65"/>
  <c r="Q26" i="65" s="1"/>
  <c r="P24" i="65"/>
  <c r="Q24" i="65" s="1"/>
  <c r="P23" i="65"/>
  <c r="Q23" i="65" s="1"/>
  <c r="P22" i="65"/>
  <c r="Q22" i="65" s="1"/>
  <c r="P21" i="65"/>
  <c r="Q21" i="65" s="1"/>
  <c r="P19" i="65"/>
  <c r="Q19" i="65" s="1"/>
  <c r="P18" i="65"/>
  <c r="Q18" i="65" s="1"/>
  <c r="P16" i="65"/>
  <c r="P14" i="65"/>
  <c r="Q14" i="65" s="1"/>
  <c r="P13" i="65"/>
  <c r="Q13" i="65" s="1"/>
  <c r="L38" i="65"/>
  <c r="M38" i="65" s="1"/>
  <c r="L37" i="65"/>
  <c r="L36" i="65"/>
  <c r="J36" i="65" s="1"/>
  <c r="L35" i="65"/>
  <c r="M35" i="65" s="1"/>
  <c r="J35" i="65"/>
  <c r="L33" i="65"/>
  <c r="J33" i="65" s="1"/>
  <c r="L31" i="65"/>
  <c r="J31" i="65" s="1"/>
  <c r="L30" i="65"/>
  <c r="J30" i="65" s="1"/>
  <c r="L29" i="65"/>
  <c r="J29" i="65" s="1"/>
  <c r="M29" i="65"/>
  <c r="L26" i="65"/>
  <c r="M26" i="65" s="1"/>
  <c r="L24" i="65"/>
  <c r="J24" i="65" s="1"/>
  <c r="L23" i="65"/>
  <c r="J23" i="65" s="1"/>
  <c r="L22" i="65"/>
  <c r="J22" i="65" s="1"/>
  <c r="L21" i="65"/>
  <c r="M21" i="65" s="1"/>
  <c r="L19" i="65"/>
  <c r="M19" i="65" s="1"/>
  <c r="L18" i="65"/>
  <c r="M18" i="65" s="1"/>
  <c r="L16" i="65"/>
  <c r="J16" i="65" s="1"/>
  <c r="L14" i="65"/>
  <c r="J14" i="65" s="1"/>
  <c r="L13" i="65"/>
  <c r="I40" i="58"/>
  <c r="H40" i="58"/>
  <c r="G40" i="58"/>
  <c r="Q37" i="6"/>
  <c r="P37" i="6"/>
  <c r="O37" i="6"/>
  <c r="N37" i="6"/>
  <c r="M37" i="6"/>
  <c r="L37" i="6"/>
  <c r="K37" i="6"/>
  <c r="J37" i="6"/>
  <c r="H37" i="6"/>
  <c r="G37" i="6"/>
  <c r="R36" i="6"/>
  <c r="R35" i="6"/>
  <c r="R34" i="6"/>
  <c r="R33" i="6"/>
  <c r="R31" i="6"/>
  <c r="R29" i="6"/>
  <c r="R28" i="6"/>
  <c r="R27" i="6"/>
  <c r="R26" i="6"/>
  <c r="R24" i="6"/>
  <c r="R22" i="6"/>
  <c r="R21" i="6"/>
  <c r="R20" i="6"/>
  <c r="R19" i="6"/>
  <c r="R17" i="6"/>
  <c r="R16" i="6"/>
  <c r="R14" i="6"/>
  <c r="R12" i="6"/>
  <c r="R11" i="6"/>
  <c r="J11" i="72"/>
  <c r="J12" i="72"/>
  <c r="I12" i="72" s="1"/>
  <c r="J13" i="72"/>
  <c r="I13" i="72" s="1"/>
  <c r="J14" i="72"/>
  <c r="J15" i="72"/>
  <c r="J16" i="72"/>
  <c r="I16" i="72"/>
  <c r="J17" i="72"/>
  <c r="I17" i="72" s="1"/>
  <c r="J18" i="72"/>
  <c r="I18" i="72" s="1"/>
  <c r="J19" i="72"/>
  <c r="I19" i="72" s="1"/>
  <c r="J20" i="72"/>
  <c r="I20" i="72"/>
  <c r="J10" i="72"/>
  <c r="I10" i="72" s="1"/>
  <c r="H40" i="121"/>
  <c r="I40" i="121"/>
  <c r="F19" i="123"/>
  <c r="G19" i="123" s="1"/>
  <c r="H19" i="123" s="1"/>
  <c r="F20" i="123"/>
  <c r="G20" i="123" s="1"/>
  <c r="H20" i="123" s="1"/>
  <c r="G37" i="75"/>
  <c r="H37" i="75"/>
  <c r="I37" i="75"/>
  <c r="J37" i="75"/>
  <c r="K37" i="75"/>
  <c r="L37" i="75"/>
  <c r="M37" i="75"/>
  <c r="N37" i="75"/>
  <c r="F37" i="75"/>
  <c r="F23" i="123"/>
  <c r="G23" i="123" s="1"/>
  <c r="H23" i="123" s="1"/>
  <c r="F24" i="123"/>
  <c r="G24" i="123" s="1"/>
  <c r="H24" i="123" s="1"/>
  <c r="C30" i="123"/>
  <c r="D30" i="123"/>
  <c r="E30" i="123"/>
  <c r="F40" i="71"/>
  <c r="G40" i="71"/>
  <c r="H40" i="71"/>
  <c r="I40" i="71"/>
  <c r="J40" i="71"/>
  <c r="K40" i="71"/>
  <c r="L40" i="71"/>
  <c r="M40" i="71"/>
  <c r="N40" i="71"/>
  <c r="O40" i="71"/>
  <c r="P40" i="71"/>
  <c r="Q40" i="71"/>
  <c r="G38" i="66"/>
  <c r="F38" i="66"/>
  <c r="H37" i="66"/>
  <c r="L36" i="66"/>
  <c r="L37" i="66"/>
  <c r="L12" i="66"/>
  <c r="L13" i="66"/>
  <c r="L15" i="66"/>
  <c r="L17" i="66"/>
  <c r="L18" i="66"/>
  <c r="L20" i="66"/>
  <c r="L21" i="66"/>
  <c r="L22" i="66"/>
  <c r="L23" i="66"/>
  <c r="L25" i="66"/>
  <c r="L27" i="66"/>
  <c r="L28" i="66"/>
  <c r="L29" i="66"/>
  <c r="L30" i="66"/>
  <c r="L32" i="66"/>
  <c r="L34" i="66"/>
  <c r="H36" i="66"/>
  <c r="H12" i="66"/>
  <c r="H13" i="66"/>
  <c r="H15" i="66"/>
  <c r="H17" i="66"/>
  <c r="H18" i="66"/>
  <c r="H20" i="66"/>
  <c r="H21" i="66"/>
  <c r="H22" i="66"/>
  <c r="H23" i="66"/>
  <c r="H25" i="66"/>
  <c r="H27" i="66"/>
  <c r="H28" i="66"/>
  <c r="H29" i="66"/>
  <c r="H30" i="66"/>
  <c r="H32" i="66"/>
  <c r="H34" i="66"/>
  <c r="L35" i="66"/>
  <c r="H35" i="66"/>
  <c r="K37" i="58"/>
  <c r="J37" i="58"/>
  <c r="F15" i="123"/>
  <c r="G15" i="123" s="1"/>
  <c r="H15" i="123" s="1"/>
  <c r="F16" i="123"/>
  <c r="G16" i="123" s="1"/>
  <c r="H16" i="123" s="1"/>
  <c r="F17" i="123"/>
  <c r="G17" i="123" s="1"/>
  <c r="H17" i="123" s="1"/>
  <c r="F18" i="123"/>
  <c r="G18" i="123" s="1"/>
  <c r="H18" i="123" s="1"/>
  <c r="F21" i="123"/>
  <c r="G21" i="123" s="1"/>
  <c r="H21" i="123" s="1"/>
  <c r="F22" i="123"/>
  <c r="G22" i="123" s="1"/>
  <c r="H22" i="123" s="1"/>
  <c r="F25" i="123"/>
  <c r="G25" i="123" s="1"/>
  <c r="H25" i="123" s="1"/>
  <c r="F26" i="123"/>
  <c r="G26" i="123"/>
  <c r="H26" i="123" s="1"/>
  <c r="F27" i="123"/>
  <c r="G27" i="123" s="1"/>
  <c r="H27" i="123" s="1"/>
  <c r="F28" i="123"/>
  <c r="G28" i="123" s="1"/>
  <c r="H28" i="123" s="1"/>
  <c r="F29" i="123"/>
  <c r="G29" i="123" s="1"/>
  <c r="H29" i="123" s="1"/>
  <c r="F14" i="123"/>
  <c r="G14" i="123" s="1"/>
  <c r="H14" i="123" s="1"/>
  <c r="Q37" i="125"/>
  <c r="P37" i="125"/>
  <c r="O37" i="125"/>
  <c r="N37" i="125"/>
  <c r="M37" i="125"/>
  <c r="L37" i="125"/>
  <c r="K37" i="125"/>
  <c r="J37" i="125"/>
  <c r="I37" i="125"/>
  <c r="H37" i="125"/>
  <c r="G37" i="125"/>
  <c r="F37" i="125"/>
  <c r="J39" i="121"/>
  <c r="K39" i="121" s="1"/>
  <c r="J38" i="121"/>
  <c r="K38" i="121" s="1"/>
  <c r="J37" i="121"/>
  <c r="K37" i="121"/>
  <c r="K36" i="121"/>
  <c r="J34" i="121"/>
  <c r="K34" i="121" s="1"/>
  <c r="J32" i="121"/>
  <c r="K32" i="121" s="1"/>
  <c r="K31" i="121"/>
  <c r="J31" i="121"/>
  <c r="J30" i="121"/>
  <c r="K30" i="121" s="1"/>
  <c r="J29" i="121"/>
  <c r="K29" i="121" s="1"/>
  <c r="J27" i="121"/>
  <c r="K27" i="121" s="1"/>
  <c r="J25" i="121"/>
  <c r="K25" i="121" s="1"/>
  <c r="J24" i="121"/>
  <c r="K24" i="121" s="1"/>
  <c r="J23" i="121"/>
  <c r="K23" i="121" s="1"/>
  <c r="J22" i="121"/>
  <c r="K22" i="121" s="1"/>
  <c r="K17" i="121"/>
  <c r="K15" i="121"/>
  <c r="J15" i="121"/>
  <c r="K14" i="121"/>
  <c r="F40" i="73"/>
  <c r="I11" i="72"/>
  <c r="I14" i="72"/>
  <c r="I15" i="72"/>
  <c r="M39" i="68"/>
  <c r="M38" i="68"/>
  <c r="M37" i="68"/>
  <c r="M36" i="68"/>
  <c r="M34" i="68"/>
  <c r="M32" i="68"/>
  <c r="M31" i="68"/>
  <c r="M30" i="68"/>
  <c r="M29" i="68"/>
  <c r="M27" i="68"/>
  <c r="M25" i="68"/>
  <c r="M24" i="68"/>
  <c r="M23" i="68"/>
  <c r="M22" i="68"/>
  <c r="M20" i="68"/>
  <c r="M19" i="68"/>
  <c r="M17" i="68"/>
  <c r="M15" i="68"/>
  <c r="M14" i="68"/>
  <c r="H40" i="74"/>
  <c r="G40" i="74"/>
  <c r="F40" i="74"/>
  <c r="G39" i="70"/>
  <c r="H39" i="70"/>
  <c r="I39" i="70"/>
  <c r="J39" i="70"/>
  <c r="K39" i="70"/>
  <c r="M39" i="70"/>
  <c r="N39" i="70"/>
  <c r="O39" i="70"/>
  <c r="P39" i="70"/>
  <c r="Q39" i="70"/>
  <c r="Q37" i="69"/>
  <c r="P37" i="69"/>
  <c r="O37" i="69"/>
  <c r="N37" i="69"/>
  <c r="M37" i="69"/>
  <c r="L37" i="69"/>
  <c r="K37" i="69"/>
  <c r="J37" i="69"/>
  <c r="I37" i="69"/>
  <c r="H37" i="69"/>
  <c r="G37" i="69"/>
  <c r="F37" i="69"/>
  <c r="R36" i="69"/>
  <c r="R35" i="69"/>
  <c r="R34" i="69"/>
  <c r="R33" i="69"/>
  <c r="R31" i="69"/>
  <c r="R29" i="69"/>
  <c r="R28" i="69"/>
  <c r="R27" i="69"/>
  <c r="R26" i="69"/>
  <c r="R24" i="69"/>
  <c r="R22" i="69"/>
  <c r="R21" i="69"/>
  <c r="R20" i="69"/>
  <c r="R19" i="69"/>
  <c r="R17" i="69"/>
  <c r="R16" i="69"/>
  <c r="R14" i="69"/>
  <c r="R12" i="69"/>
  <c r="R11" i="69"/>
  <c r="L40" i="68"/>
  <c r="G40" i="68"/>
  <c r="H40" i="68"/>
  <c r="J40" i="68"/>
  <c r="I40" i="68"/>
  <c r="K40" i="68"/>
  <c r="G33" i="67"/>
  <c r="H32" i="67"/>
  <c r="I32" i="67" s="1"/>
  <c r="J32" i="67" s="1"/>
  <c r="H31" i="67"/>
  <c r="I31" i="67" s="1"/>
  <c r="J31" i="67" s="1"/>
  <c r="H30" i="67"/>
  <c r="H29" i="67"/>
  <c r="I29" i="67" s="1"/>
  <c r="J29" i="67" s="1"/>
  <c r="H15" i="67"/>
  <c r="I15" i="67" s="1"/>
  <c r="J15" i="67" s="1"/>
  <c r="H16" i="67"/>
  <c r="I16" i="67" s="1"/>
  <c r="J16" i="67" s="1"/>
  <c r="H17" i="67"/>
  <c r="I17" i="67" s="1"/>
  <c r="J17" i="67" s="1"/>
  <c r="H18" i="67"/>
  <c r="I18" i="67" s="1"/>
  <c r="J18" i="67" s="1"/>
  <c r="H19" i="67"/>
  <c r="I19" i="67" s="1"/>
  <c r="J19" i="67" s="1"/>
  <c r="G20" i="67"/>
  <c r="K38" i="66"/>
  <c r="J38" i="66"/>
  <c r="I38" i="66"/>
  <c r="M22" i="65"/>
  <c r="M24" i="65"/>
  <c r="M37" i="65"/>
  <c r="J37" i="65"/>
  <c r="J15" i="58"/>
  <c r="K15" i="58"/>
  <c r="J17" i="58"/>
  <c r="K17" i="58" s="1"/>
  <c r="J19" i="58"/>
  <c r="K19" i="58" s="1"/>
  <c r="J20" i="58"/>
  <c r="K20" i="58" s="1"/>
  <c r="J22" i="58"/>
  <c r="K22" i="58" s="1"/>
  <c r="J23" i="58"/>
  <c r="K23" i="58"/>
  <c r="J24" i="58"/>
  <c r="K24" i="58"/>
  <c r="J25" i="58"/>
  <c r="K25" i="58" s="1"/>
  <c r="J27" i="58"/>
  <c r="K27" i="58" s="1"/>
  <c r="J29" i="58"/>
  <c r="K29" i="58" s="1"/>
  <c r="J30" i="58"/>
  <c r="K30" i="58" s="1"/>
  <c r="J31" i="58"/>
  <c r="K31" i="58" s="1"/>
  <c r="J32" i="58"/>
  <c r="K32" i="58" s="1"/>
  <c r="J34" i="58"/>
  <c r="K34" i="58" s="1"/>
  <c r="J36" i="58"/>
  <c r="K36" i="58" s="1"/>
  <c r="J38" i="58"/>
  <c r="K38" i="58" s="1"/>
  <c r="J39" i="58"/>
  <c r="K39" i="58" s="1"/>
  <c r="F30" i="123" l="1"/>
  <c r="G30" i="123" s="1"/>
  <c r="H30" i="123" s="1"/>
  <c r="J40" i="121"/>
  <c r="K40" i="121"/>
  <c r="R37" i="69"/>
  <c r="H20" i="67"/>
  <c r="I20" i="67" s="1"/>
  <c r="J20" i="67" s="1"/>
  <c r="H33" i="67"/>
  <c r="I33" i="67" s="1"/>
  <c r="J33" i="67" s="1"/>
  <c r="J40" i="58"/>
  <c r="K40" i="58" s="1"/>
  <c r="M40" i="68"/>
  <c r="L38" i="66"/>
  <c r="H38" i="66"/>
  <c r="Q28" i="65"/>
  <c r="M28" i="65"/>
  <c r="M33" i="65"/>
  <c r="M31" i="65"/>
  <c r="M23" i="65"/>
  <c r="M36" i="65"/>
  <c r="M14" i="65"/>
  <c r="M30" i="65"/>
  <c r="M16" i="65"/>
  <c r="J26" i="65"/>
  <c r="J28" i="65"/>
  <c r="Q16" i="65"/>
  <c r="J19" i="65"/>
  <c r="J21" i="65"/>
  <c r="M13" i="65"/>
  <c r="J18" i="65"/>
  <c r="J38" i="65"/>
  <c r="R37" i="6"/>
  <c r="I30" i="67"/>
  <c r="J30" i="67" s="1"/>
</calcChain>
</file>

<file path=xl/sharedStrings.xml><?xml version="1.0" encoding="utf-8"?>
<sst xmlns="http://schemas.openxmlformats.org/spreadsheetml/2006/main" count="1969" uniqueCount="346">
  <si>
    <t>TABLAS</t>
  </si>
  <si>
    <t>Pág. 6</t>
  </si>
  <si>
    <t>Pág. 7</t>
  </si>
  <si>
    <t>Pág. 8</t>
  </si>
  <si>
    <t>Pág. 9</t>
  </si>
  <si>
    <t>Pág. 10</t>
  </si>
  <si>
    <t>Pág. 11</t>
  </si>
  <si>
    <t>Pág. 12</t>
  </si>
  <si>
    <t>Pág. 13</t>
  </si>
  <si>
    <t>Pág. 14</t>
  </si>
  <si>
    <t>Pág. 15</t>
  </si>
  <si>
    <t>Pág. 16</t>
  </si>
  <si>
    <t>Pág. 17</t>
  </si>
  <si>
    <t>GRÁFICOS</t>
  </si>
  <si>
    <t>Ene</t>
  </si>
  <si>
    <t>Feb</t>
  </si>
  <si>
    <t>Mar</t>
  </si>
  <si>
    <t>Abr</t>
  </si>
  <si>
    <t>May</t>
  </si>
  <si>
    <t>Jun</t>
  </si>
  <si>
    <t>Jul</t>
  </si>
  <si>
    <t>Ago</t>
  </si>
  <si>
    <t>Sep</t>
  </si>
  <si>
    <t>Oct</t>
  </si>
  <si>
    <t>Nov</t>
  </si>
  <si>
    <t>Dic</t>
  </si>
  <si>
    <t>Total</t>
  </si>
  <si>
    <t>Almería</t>
  </si>
  <si>
    <t>Museo de Almería</t>
  </si>
  <si>
    <t>Centro Andaluz de la Fotografía</t>
  </si>
  <si>
    <t>Cádiz</t>
  </si>
  <si>
    <t>Museo de Cádiz</t>
  </si>
  <si>
    <t>Córdoba</t>
  </si>
  <si>
    <t>Museo Arqueológico de Córdoba</t>
  </si>
  <si>
    <t>Museo de Bellas Artes de Córdoba</t>
  </si>
  <si>
    <t>Granada</t>
  </si>
  <si>
    <t>Museo Arqueológico de Granada</t>
  </si>
  <si>
    <t>Museo Casa de los Tiros</t>
  </si>
  <si>
    <t>Museo de Bellas Artes de Granada</t>
  </si>
  <si>
    <t>Museo de la Alhambra</t>
  </si>
  <si>
    <t>Huelva</t>
  </si>
  <si>
    <t>Museo de Huelva</t>
  </si>
  <si>
    <t>Jaén</t>
  </si>
  <si>
    <t>Museo de Artes y Costumbres Populares del Alto Guadalquivir</t>
  </si>
  <si>
    <t>Museo de Jaén</t>
  </si>
  <si>
    <t>Museo Arqueológico de Úbeda</t>
  </si>
  <si>
    <t>Málaga</t>
  </si>
  <si>
    <t>Museo de Málaga</t>
  </si>
  <si>
    <t>Sevilla</t>
  </si>
  <si>
    <t>Centro Andaluz de Arte Contemporáneo</t>
  </si>
  <si>
    <t>Museo Arqueológico de Sevilla</t>
  </si>
  <si>
    <t>Museo de Artes y Costumbres Populares de Sevilla</t>
  </si>
  <si>
    <t>Museo de Bellas Artes de Sevilla</t>
  </si>
  <si>
    <t>TOTAL</t>
  </si>
  <si>
    <t>Hombres</t>
  </si>
  <si>
    <t>Mujeres</t>
  </si>
  <si>
    <t>% Hombres</t>
  </si>
  <si>
    <t>% Mujeres</t>
  </si>
  <si>
    <t>Andaluces</t>
  </si>
  <si>
    <t>Locales</t>
  </si>
  <si>
    <t>Individuales</t>
  </si>
  <si>
    <t>En grupo</t>
  </si>
  <si>
    <t>Grupos escolares</t>
  </si>
  <si>
    <t>Otros grupos</t>
  </si>
  <si>
    <t>Procedencia española</t>
  </si>
  <si>
    <t>Resto de andaluces</t>
  </si>
  <si>
    <t>Resto de españoles</t>
  </si>
  <si>
    <t>Procedencia extranjera</t>
  </si>
  <si>
    <t>Unión Europea</t>
  </si>
  <si>
    <t>Resto del mundo</t>
  </si>
  <si>
    <t>Grupos</t>
  </si>
  <si>
    <t>Lun</t>
  </si>
  <si>
    <t>Mié</t>
  </si>
  <si>
    <t>Jue</t>
  </si>
  <si>
    <t>Vie</t>
  </si>
  <si>
    <t>Sáb</t>
  </si>
  <si>
    <t>Dom</t>
  </si>
  <si>
    <t>Exposiciones temporales</t>
  </si>
  <si>
    <t>Número de asistentes</t>
  </si>
  <si>
    <t>Hom.</t>
  </si>
  <si>
    <t>Puesto</t>
  </si>
  <si>
    <t>Nombre de la exposición</t>
  </si>
  <si>
    <t>Museo</t>
  </si>
  <si>
    <t>1º</t>
  </si>
  <si>
    <t>2º</t>
  </si>
  <si>
    <t>3º</t>
  </si>
  <si>
    <t>4º</t>
  </si>
  <si>
    <t>5º</t>
  </si>
  <si>
    <t>6º</t>
  </si>
  <si>
    <t>7º</t>
  </si>
  <si>
    <t>8º</t>
  </si>
  <si>
    <t>9º</t>
  </si>
  <si>
    <t>10º</t>
  </si>
  <si>
    <t>Nº dias en el año</t>
  </si>
  <si>
    <t>Visitas/
día</t>
  </si>
  <si>
    <t>Muj.</t>
  </si>
  <si>
    <t>Museo Íbero</t>
  </si>
  <si>
    <t>Museo de Artes y Costumbres Pop. del Alto G.</t>
  </si>
  <si>
    <t>Museo de Artes y Costumbres Pop. de Sevilla</t>
  </si>
  <si>
    <t>Ratio (%)</t>
  </si>
  <si>
    <t>Otras actividades*</t>
  </si>
  <si>
    <t>SUMARIO</t>
  </si>
  <si>
    <t>Total de visitas</t>
  </si>
  <si>
    <t>U.E</t>
  </si>
  <si>
    <t>Resto Mundo</t>
  </si>
  <si>
    <t>Num. act.</t>
  </si>
  <si>
    <t>Museo de Artes y Costumbres Pop. del Alto Guadalquivir</t>
  </si>
  <si>
    <t>Total*</t>
  </si>
  <si>
    <t>Actividades: actividades didácticas, celebraciones, ciclos, clubes de lectura, conciertos, concursos y convocatorias, conferencias, cursos, exposiciones temporales, ferias, festivales, jornadas y congresos, presentaciones, proyecciones, representaciones, talleres, visitas guiadas y otros.</t>
  </si>
  <si>
    <t>*Otras actividades: actividades didácticas, celebraciones, ciclos, clubes de lectura, conciertos, concursos y convocatorias, conferencias, cursos, ferias, festivales, jornadas y congresos, presentaciones, proyecciones, representaciones, talleres, visitas guiadas y otros.</t>
  </si>
  <si>
    <t>Total visitas*</t>
  </si>
  <si>
    <r>
      <t>Tabla 1.</t>
    </r>
    <r>
      <rPr>
        <sz val="9.5"/>
        <color indexed="8"/>
        <rFont val="Source Sans Pro"/>
        <family val="2"/>
      </rPr>
      <t xml:space="preserve"> Evolución mensual del número total de personas usuarias por centro</t>
    </r>
  </si>
  <si>
    <r>
      <t>Tabla 2.</t>
    </r>
    <r>
      <rPr>
        <sz val="9.5"/>
        <color indexed="8"/>
        <rFont val="Source Sans Pro"/>
        <family val="2"/>
      </rPr>
      <t xml:space="preserve"> Número total de personas usuarias según centro y sexo</t>
    </r>
  </si>
  <si>
    <r>
      <t>Tabla 3.</t>
    </r>
    <r>
      <rPr>
        <sz val="9.5"/>
        <color indexed="8"/>
        <rFont val="Source Sans Pro"/>
        <family val="2"/>
      </rPr>
      <t xml:space="preserve"> Número total de personas usuarias por procedencia y centro</t>
    </r>
  </si>
  <si>
    <r>
      <t>Tabla 4.</t>
    </r>
    <r>
      <rPr>
        <sz val="9.5"/>
        <color indexed="8"/>
        <rFont val="Source Sans Pro"/>
        <family val="2"/>
      </rPr>
      <t xml:space="preserve"> Número total de personas usuarias por tipo de visita y centro</t>
    </r>
  </si>
  <si>
    <r>
      <t>Tabla 5.</t>
    </r>
    <r>
      <rPr>
        <sz val="9.5"/>
        <color indexed="8"/>
        <rFont val="Source Sans Pro"/>
        <family val="2"/>
      </rPr>
      <t xml:space="preserve"> Número total de personas usuarias por procedencia y sexo</t>
    </r>
  </si>
  <si>
    <r>
      <t>Tabla 6.</t>
    </r>
    <r>
      <rPr>
        <sz val="9.5"/>
        <color indexed="8"/>
        <rFont val="Source Sans Pro"/>
        <family val="2"/>
      </rPr>
      <t xml:space="preserve"> Número total de personas usuarias por tipo de visita y sexo</t>
    </r>
  </si>
  <si>
    <r>
      <t>Tabla 7.</t>
    </r>
    <r>
      <rPr>
        <sz val="9.5"/>
        <color indexed="8"/>
        <rFont val="Source Sans Pro"/>
        <family val="2"/>
      </rPr>
      <t xml:space="preserve"> Número total de personas usuarias según día de la semana y centro</t>
    </r>
  </si>
  <si>
    <r>
      <t>Tabla 8.</t>
    </r>
    <r>
      <rPr>
        <sz val="9.5"/>
        <color indexed="8"/>
        <rFont val="Source Sans Pro"/>
        <family val="2"/>
      </rPr>
      <t xml:space="preserve"> Evolución mensual del número de visitas registradas en la exposición permanente por centro</t>
    </r>
  </si>
  <si>
    <r>
      <rPr>
        <b/>
        <sz val="9.5"/>
        <color indexed="8"/>
        <rFont val="Source Sans Pro"/>
        <family val="2"/>
      </rPr>
      <t>Gráfico 1.</t>
    </r>
    <r>
      <rPr>
        <sz val="9.5"/>
        <color indexed="8"/>
        <rFont val="Source Sans Pro"/>
        <family val="2"/>
      </rPr>
      <t xml:space="preserve"> Evolución mensual del número total de personas usuarias</t>
    </r>
  </si>
  <si>
    <r>
      <rPr>
        <b/>
        <sz val="9.5"/>
        <color indexed="8"/>
        <rFont val="Source Sans Pro"/>
        <family val="2"/>
      </rPr>
      <t>Gráfico 2.</t>
    </r>
    <r>
      <rPr>
        <sz val="9.5"/>
        <color indexed="8"/>
        <rFont val="Source Sans Pro"/>
        <family val="2"/>
      </rPr>
      <t xml:space="preserve"> Número total de personas usuarias según procedencia</t>
    </r>
  </si>
  <si>
    <r>
      <rPr>
        <b/>
        <sz val="9.5"/>
        <color indexed="8"/>
        <rFont val="Source Sans Pro"/>
        <family val="2"/>
      </rPr>
      <t>Gráfico 3.</t>
    </r>
    <r>
      <rPr>
        <sz val="9.5"/>
        <color indexed="8"/>
        <rFont val="Source Sans Pro"/>
        <family val="2"/>
      </rPr>
      <t xml:space="preserve"> Número total de personas usuarias según tipo de visita</t>
    </r>
  </si>
  <si>
    <r>
      <rPr>
        <b/>
        <sz val="9.5"/>
        <color indexed="8"/>
        <rFont val="Source Sans Pro"/>
        <family val="2"/>
      </rPr>
      <t>Gráfico 4.</t>
    </r>
    <r>
      <rPr>
        <sz val="9.5"/>
        <color indexed="8"/>
        <rFont val="Source Sans Pro"/>
        <family val="2"/>
      </rPr>
      <t xml:space="preserve"> Número total de personas usuarias según día de la semana</t>
    </r>
  </si>
  <si>
    <t>Museos</t>
  </si>
  <si>
    <r>
      <rPr>
        <b/>
        <sz val="10"/>
        <color indexed="8"/>
        <rFont val="Source Sans Pro"/>
        <family val="2"/>
      </rPr>
      <t>Gráfico 1.</t>
    </r>
    <r>
      <rPr>
        <sz val="10"/>
        <color indexed="8"/>
        <rFont val="Source Sans Pro"/>
        <family val="2"/>
      </rPr>
      <t xml:space="preserve"> Evolución mensual del número total de personas usuarias</t>
    </r>
  </si>
  <si>
    <r>
      <rPr>
        <b/>
        <sz val="10"/>
        <color indexed="8"/>
        <rFont val="Source Sans Pro"/>
        <family val="2"/>
      </rPr>
      <t>Tabla 2.</t>
    </r>
    <r>
      <rPr>
        <sz val="10"/>
        <color indexed="8"/>
        <rFont val="Source Sans Pro"/>
        <family val="2"/>
      </rPr>
      <t xml:space="preserve"> Número total de personas usuarias según centro y sexo</t>
    </r>
  </si>
  <si>
    <r>
      <t>Tabla 3.</t>
    </r>
    <r>
      <rPr>
        <sz val="10"/>
        <rFont val="Source Sans Pro"/>
        <family val="2"/>
      </rPr>
      <t xml:space="preserve"> Número total de personas usuarias por procedencia y centro</t>
    </r>
  </si>
  <si>
    <r>
      <t>Tabla 4.</t>
    </r>
    <r>
      <rPr>
        <sz val="10"/>
        <rFont val="Source Sans Pro"/>
        <family val="2"/>
      </rPr>
      <t xml:space="preserve"> Número total de personas usuarias por tipo de visita y centro</t>
    </r>
  </si>
  <si>
    <r>
      <rPr>
        <b/>
        <sz val="10"/>
        <color indexed="8"/>
        <rFont val="Source Sans Pro"/>
        <family val="2"/>
      </rPr>
      <t>Gráfico 4.</t>
    </r>
    <r>
      <rPr>
        <sz val="10"/>
        <color indexed="8"/>
        <rFont val="Source Sans Pro"/>
        <family val="2"/>
      </rPr>
      <t xml:space="preserve"> Número total de personas usuarias según día de la semana</t>
    </r>
  </si>
  <si>
    <r>
      <t xml:space="preserve">Gráfico 2. </t>
    </r>
    <r>
      <rPr>
        <sz val="10"/>
        <rFont val="Source Sans Pro"/>
        <family val="2"/>
      </rPr>
      <t>Número total de personas usuarias según procedencia</t>
    </r>
  </si>
  <si>
    <r>
      <t xml:space="preserve">Gráfico 3. </t>
    </r>
    <r>
      <rPr>
        <sz val="10"/>
        <rFont val="Source Sans Pro"/>
        <family val="2"/>
      </rPr>
      <t>Número total de personas usuarias según tipo de visita</t>
    </r>
  </si>
  <si>
    <r>
      <rPr>
        <b/>
        <sz val="9"/>
        <color indexed="8"/>
        <rFont val="Source Sans Pro"/>
        <family val="2"/>
      </rPr>
      <t>Tabla 6.</t>
    </r>
    <r>
      <rPr>
        <sz val="9"/>
        <color indexed="8"/>
        <rFont val="Source Sans Pro"/>
        <family val="2"/>
      </rPr>
      <t xml:space="preserve"> Número total de personas usuarias por tipo de visita y sexo</t>
    </r>
  </si>
  <si>
    <r>
      <rPr>
        <b/>
        <sz val="10"/>
        <color indexed="8"/>
        <rFont val="Source Sans Pro"/>
        <family val="2"/>
      </rPr>
      <t>Tabla 5.</t>
    </r>
    <r>
      <rPr>
        <sz val="10"/>
        <color indexed="8"/>
        <rFont val="Source Sans Pro"/>
        <family val="2"/>
      </rPr>
      <t xml:space="preserve"> Número total de personas usuarias por procedencia y sexo</t>
    </r>
  </si>
  <si>
    <t>Procedencia</t>
  </si>
  <si>
    <t>Tipo de visita</t>
  </si>
  <si>
    <t>Ratio 
(%)</t>
  </si>
  <si>
    <r>
      <rPr>
        <b/>
        <sz val="10"/>
        <color indexed="8"/>
        <rFont val="Source Sans Pro"/>
        <family val="2"/>
      </rPr>
      <t>Tabla 7.</t>
    </r>
    <r>
      <rPr>
        <sz val="10"/>
        <color indexed="8"/>
        <rFont val="Source Sans Pro"/>
        <family val="2"/>
      </rPr>
      <t xml:space="preserve"> Número total de personas usuarias según día de la semana y centro</t>
    </r>
  </si>
  <si>
    <r>
      <t>Tabla 8.</t>
    </r>
    <r>
      <rPr>
        <sz val="10"/>
        <rFont val="Source Sans Pro"/>
        <family val="2"/>
      </rPr>
      <t xml:space="preserve"> Evolución mensual del número de visitas registradas en la exposición permanente por centro</t>
    </r>
  </si>
  <si>
    <r>
      <rPr>
        <b/>
        <sz val="10"/>
        <color indexed="8"/>
        <rFont val="Source Sans Pro"/>
        <family val="2"/>
      </rPr>
      <t>Gráfico 5.</t>
    </r>
    <r>
      <rPr>
        <sz val="10"/>
        <color indexed="8"/>
        <rFont val="Source Sans Pro"/>
        <family val="2"/>
      </rPr>
      <t xml:space="preserve"> Evolución mensual del número total de visitas registradas a la exposición permanente</t>
    </r>
  </si>
  <si>
    <t>Museo de Artes y Costumbres Pop. del Alto Guad.</t>
  </si>
  <si>
    <r>
      <rPr>
        <b/>
        <sz val="10"/>
        <color indexed="8"/>
        <rFont val="Source Sans Pro"/>
        <family val="2"/>
      </rPr>
      <t>Tabla 9.</t>
    </r>
    <r>
      <rPr>
        <sz val="10"/>
        <color indexed="8"/>
        <rFont val="Source Sans Pro"/>
        <family val="2"/>
      </rPr>
      <t xml:space="preserve"> Número de visitas registradas en la exposición permanente según centro y sexo</t>
    </r>
  </si>
  <si>
    <r>
      <t>Tabla 10.</t>
    </r>
    <r>
      <rPr>
        <sz val="10"/>
        <rFont val="Source Sans Pro"/>
        <family val="2"/>
      </rPr>
      <t xml:space="preserve"> Número de actividades y de asistentes por centro</t>
    </r>
  </si>
  <si>
    <r>
      <rPr>
        <b/>
        <sz val="10"/>
        <color indexed="8"/>
        <rFont val="Source Sans Pro"/>
        <family val="2"/>
      </rPr>
      <t>Tabla 11.</t>
    </r>
    <r>
      <rPr>
        <sz val="10"/>
        <color indexed="8"/>
        <rFont val="Source Sans Pro"/>
        <family val="2"/>
      </rPr>
      <t xml:space="preserve"> Evolución mensual del número total de actividades por centro</t>
    </r>
  </si>
  <si>
    <r>
      <t>Tabla 12.</t>
    </r>
    <r>
      <rPr>
        <sz val="10"/>
        <rFont val="Source Sans Pro"/>
        <family val="2"/>
      </rPr>
      <t xml:space="preserve"> Evolución mensual del número total de asistentes a actividades por centro</t>
    </r>
  </si>
  <si>
    <r>
      <rPr>
        <b/>
        <sz val="10"/>
        <color indexed="8"/>
        <rFont val="Source Sans Pro"/>
        <family val="2"/>
      </rPr>
      <t>Tabla 13.</t>
    </r>
    <r>
      <rPr>
        <sz val="10"/>
        <color indexed="8"/>
        <rFont val="Source Sans Pro"/>
        <family val="2"/>
      </rPr>
      <t xml:space="preserve"> Número total de actividades y de asistentes desglosado por sexo según tipo de actividad</t>
    </r>
  </si>
  <si>
    <t>Tipo de actividad</t>
  </si>
  <si>
    <t>Núm. actividades</t>
  </si>
  <si>
    <t>Núm. asistentes</t>
  </si>
  <si>
    <t>Visitas Guiadas</t>
  </si>
  <si>
    <t>Talleres</t>
  </si>
  <si>
    <t>Exposiciones</t>
  </si>
  <si>
    <t>Proyecciones</t>
  </si>
  <si>
    <t>Conciertos</t>
  </si>
  <si>
    <t>Conferencias</t>
  </si>
  <si>
    <t>Otros</t>
  </si>
  <si>
    <t>Celebraciones</t>
  </si>
  <si>
    <t>Representaciones</t>
  </si>
  <si>
    <t>Presentaciones</t>
  </si>
  <si>
    <t>Ciclos</t>
  </si>
  <si>
    <t>Jornadas y Congresos</t>
  </si>
  <si>
    <t>Festivales</t>
  </si>
  <si>
    <r>
      <rPr>
        <b/>
        <sz val="10"/>
        <color indexed="8"/>
        <rFont val="Source Sans Pro"/>
        <family val="2"/>
      </rPr>
      <t>Gráfico 6.</t>
    </r>
    <r>
      <rPr>
        <sz val="10"/>
        <color indexed="8"/>
        <rFont val="Source Sans Pro"/>
        <family val="2"/>
      </rPr>
      <t xml:space="preserve"> Evolución mensual del número total de actividades</t>
    </r>
  </si>
  <si>
    <r>
      <t xml:space="preserve">Gráfico 7. </t>
    </r>
    <r>
      <rPr>
        <sz val="10"/>
        <rFont val="Source Sans Pro"/>
        <family val="2"/>
      </rPr>
      <t>Número total de actividades por tipo de actividad</t>
    </r>
  </si>
  <si>
    <r>
      <t xml:space="preserve">Tabla 9. </t>
    </r>
    <r>
      <rPr>
        <sz val="9.5"/>
        <color indexed="8"/>
        <rFont val="Source Sans Pro"/>
        <family val="2"/>
      </rPr>
      <t>Número de visitas registradas en la exposición permanente según centro y sexo</t>
    </r>
  </si>
  <si>
    <r>
      <t>Tabla 10.</t>
    </r>
    <r>
      <rPr>
        <sz val="9.5"/>
        <color indexed="8"/>
        <rFont val="Source Sans Pro"/>
        <family val="2"/>
      </rPr>
      <t xml:space="preserve"> Número de actividades y de asistentes por centro</t>
    </r>
  </si>
  <si>
    <r>
      <t>Tabla 11.</t>
    </r>
    <r>
      <rPr>
        <sz val="9.5"/>
        <color indexed="8"/>
        <rFont val="Source Sans Pro"/>
        <family val="2"/>
      </rPr>
      <t xml:space="preserve"> Evolución mensual del número total de actividades por centro</t>
    </r>
  </si>
  <si>
    <r>
      <t>Tabla 12.</t>
    </r>
    <r>
      <rPr>
        <sz val="9.5"/>
        <color indexed="8"/>
        <rFont val="Source Sans Pro"/>
        <family val="2"/>
      </rPr>
      <t xml:space="preserve"> Evolución mensual del número total de asistentes a actividades por centro</t>
    </r>
  </si>
  <si>
    <r>
      <t>Tabla 13.</t>
    </r>
    <r>
      <rPr>
        <sz val="9.5"/>
        <color indexed="8"/>
        <rFont val="Source Sans Pro"/>
        <family val="2"/>
      </rPr>
      <t xml:space="preserve"> Número total de actividades y de asistentes desglosado por sexo según tipo de actividad</t>
    </r>
  </si>
  <si>
    <r>
      <t>Tabla 14.</t>
    </r>
    <r>
      <rPr>
        <sz val="9.5"/>
        <color indexed="8"/>
        <rFont val="Source Sans Pro"/>
        <family val="2"/>
      </rPr>
      <t xml:space="preserve"> Ranking de exposiciones temporales con mayor número de visitas diarias en el año</t>
    </r>
  </si>
  <si>
    <r>
      <t>Tabla 15.</t>
    </r>
    <r>
      <rPr>
        <sz val="9.5"/>
        <color indexed="8"/>
        <rFont val="Source Sans Pro"/>
        <family val="2"/>
      </rPr>
      <t xml:space="preserve"> Número total de personas usuarias de la biblioteca por centro</t>
    </r>
  </si>
  <si>
    <r>
      <t>Tabla 16.</t>
    </r>
    <r>
      <rPr>
        <sz val="9.5"/>
        <color indexed="8"/>
        <rFont val="Source Sans Pro"/>
        <family val="2"/>
      </rPr>
      <t xml:space="preserve"> Número total de personas usuarias del servicio de investigación por centro</t>
    </r>
  </si>
  <si>
    <r>
      <t>Tabla 14.</t>
    </r>
    <r>
      <rPr>
        <sz val="10"/>
        <rFont val="Source Sans Pro"/>
        <family val="2"/>
      </rPr>
      <t xml:space="preserve"> Ranking de exposiciones temporales con mayor número de visitas diarias en el año</t>
    </r>
  </si>
  <si>
    <r>
      <rPr>
        <b/>
        <sz val="10"/>
        <color indexed="8"/>
        <rFont val="Source Sans Pro"/>
        <family val="2"/>
      </rPr>
      <t>Tabla 15.</t>
    </r>
    <r>
      <rPr>
        <sz val="10"/>
        <color indexed="8"/>
        <rFont val="Source Sans Pro"/>
        <family val="2"/>
      </rPr>
      <t xml:space="preserve"> Número total de personas usuarias de la biblioteca por centro</t>
    </r>
  </si>
  <si>
    <r>
      <rPr>
        <b/>
        <sz val="10"/>
        <color indexed="8"/>
        <rFont val="Source Sans Pro"/>
        <family val="2"/>
      </rPr>
      <t>Tabla 16.</t>
    </r>
    <r>
      <rPr>
        <sz val="10"/>
        <color indexed="8"/>
        <rFont val="Source Sans Pro"/>
        <family val="2"/>
      </rPr>
      <t xml:space="preserve"> Número total de personas usuarias del servicio de investigación por centro</t>
    </r>
  </si>
  <si>
    <r>
      <rPr>
        <b/>
        <sz val="9.5"/>
        <color indexed="8"/>
        <rFont val="Source Sans Pro"/>
        <family val="2"/>
      </rPr>
      <t>Gráfico 5.</t>
    </r>
    <r>
      <rPr>
        <sz val="9.5"/>
        <color indexed="8"/>
        <rFont val="Source Sans Pro"/>
        <family val="2"/>
      </rPr>
      <t xml:space="preserve"> Evolución mensual del número total de visitas registradas a la exposición permanente</t>
    </r>
  </si>
  <si>
    <r>
      <rPr>
        <b/>
        <sz val="9.5"/>
        <color indexed="8"/>
        <rFont val="Source Sans Pro"/>
        <family val="2"/>
      </rPr>
      <t>Gráfico 6.</t>
    </r>
    <r>
      <rPr>
        <sz val="9.5"/>
        <color indexed="8"/>
        <rFont val="Source Sans Pro"/>
        <family val="2"/>
      </rPr>
      <t xml:space="preserve"> Evolución mensual del número total de actividades</t>
    </r>
  </si>
  <si>
    <r>
      <rPr>
        <b/>
        <sz val="9.5"/>
        <color indexed="8"/>
        <rFont val="Source Sans Pro"/>
        <family val="2"/>
      </rPr>
      <t>Gráfico 8.</t>
    </r>
    <r>
      <rPr>
        <sz val="9.5"/>
        <color indexed="8"/>
        <rFont val="Source Sans Pro"/>
        <family val="2"/>
      </rPr>
      <t xml:space="preserve"> Número medio de visitas diarias a exposiciones temporales</t>
    </r>
  </si>
  <si>
    <r>
      <rPr>
        <b/>
        <sz val="9.5"/>
        <color indexed="8"/>
        <rFont val="Source Sans Pro"/>
        <family val="2"/>
      </rPr>
      <t>Gráfico 9.</t>
    </r>
    <r>
      <rPr>
        <sz val="9.5"/>
        <color indexed="8"/>
        <rFont val="Source Sans Pro"/>
        <family val="2"/>
      </rPr>
      <t xml:space="preserve"> Número de personas usuarias de la biblioteca según sexo</t>
    </r>
  </si>
  <si>
    <r>
      <rPr>
        <b/>
        <sz val="9.5"/>
        <color indexed="8"/>
        <rFont val="Source Sans Pro"/>
        <family val="2"/>
      </rPr>
      <t>Gráfico 10.</t>
    </r>
    <r>
      <rPr>
        <sz val="9.5"/>
        <color indexed="8"/>
        <rFont val="Source Sans Pro"/>
        <family val="2"/>
      </rPr>
      <t xml:space="preserve"> Número de personas usuarias del servicio de investigación según sexo</t>
    </r>
  </si>
  <si>
    <r>
      <rPr>
        <b/>
        <sz val="9.5"/>
        <color indexed="8"/>
        <rFont val="Source Sans Pro"/>
        <family val="2"/>
      </rPr>
      <t>Gráfico 7.</t>
    </r>
    <r>
      <rPr>
        <sz val="9.5"/>
        <color indexed="8"/>
        <rFont val="Source Sans Pro"/>
        <family val="2"/>
      </rPr>
      <t xml:space="preserve"> Número total de actividades por tipo de actividad</t>
    </r>
  </si>
  <si>
    <r>
      <rPr>
        <b/>
        <sz val="10"/>
        <color indexed="8"/>
        <rFont val="Source Sans Pro"/>
        <family val="2"/>
      </rPr>
      <t>Gráfico 8.</t>
    </r>
    <r>
      <rPr>
        <sz val="10"/>
        <color indexed="8"/>
        <rFont val="Source Sans Pro"/>
        <family val="2"/>
      </rPr>
      <t xml:space="preserve"> Número medio de visitas diarias a exposiciones temporales</t>
    </r>
  </si>
  <si>
    <r>
      <rPr>
        <b/>
        <sz val="10"/>
        <color indexed="8"/>
        <rFont val="Source Sans Pro"/>
        <family val="2"/>
      </rPr>
      <t>Gráfico 9.</t>
    </r>
    <r>
      <rPr>
        <sz val="10"/>
        <color indexed="8"/>
        <rFont val="Source Sans Pro"/>
        <family val="2"/>
      </rPr>
      <t xml:space="preserve"> Número de personas usuarias de la biblioteca según sexo</t>
    </r>
  </si>
  <si>
    <r>
      <rPr>
        <b/>
        <sz val="10"/>
        <color indexed="8"/>
        <rFont val="Source Sans Pro"/>
        <family val="2"/>
      </rPr>
      <t>Gráfico 10.</t>
    </r>
    <r>
      <rPr>
        <sz val="10"/>
        <color indexed="8"/>
        <rFont val="Source Sans Pro"/>
        <family val="2"/>
      </rPr>
      <t xml:space="preserve"> Número de personas usuarias del servicio de investigación según sexo</t>
    </r>
  </si>
  <si>
    <t>Pág. 5</t>
  </si>
  <si>
    <t>Pág. 4</t>
  </si>
  <si>
    <t>Pág. 3</t>
  </si>
  <si>
    <t>*: Total de actividades distintas realizadas en el año, que en general no coincide con la suma del número de actividades realizadas cada mes. Por ejemplo, una actividad que dura varios meses sólo se contabiliza una vez.</t>
  </si>
  <si>
    <t>Cursos</t>
  </si>
  <si>
    <t>Museo de Artes y Costumbres Populares del Alto Guad.</t>
  </si>
  <si>
    <t>Museo Íbero (1)</t>
  </si>
  <si>
    <t>Museo de Málaga (2)</t>
  </si>
  <si>
    <t>Museo Arqueológico de Sevilla (3)</t>
  </si>
  <si>
    <r>
      <t>(1):</t>
    </r>
    <r>
      <rPr>
        <sz val="8"/>
        <color indexed="8"/>
        <rFont val="Source Sans Pro"/>
        <family val="2"/>
      </rPr>
      <t xml:space="preserve"> Se incorpora a la estadística en diciembre de 2017.</t>
    </r>
  </si>
  <si>
    <t>Actividades didácticas</t>
  </si>
  <si>
    <t>Nota: Del 13 de marzo al 1 de junio de 2020 los museos estuvieron cerrados debido a la pandemia. A partir del 1 junio de 2020 los museos fueron abriendo sus puertas al público paulatinamiente con restricciones, lo que repercute en el número de personas usuarias registradas durante 2020 y 2021.</t>
  </si>
  <si>
    <t>NOTA: Aunque los lunes en general los museos permanecen cerrados al público, algunos museos pueden abrir por diversas circunstancias, por ejemplo, por ser víspera de festivo.</t>
  </si>
  <si>
    <t>'-': Valor nulo. *: Porcentaje de andaluces respecto al total de españoles.</t>
  </si>
  <si>
    <t>Clubs de lectura</t>
  </si>
  <si>
    <r>
      <t>(2):</t>
    </r>
    <r>
      <rPr>
        <sz val="8"/>
        <color indexed="8"/>
        <rFont val="Source Sans Pro"/>
        <family val="2"/>
      </rPr>
      <t xml:space="preserve"> Los datos de 2013 corresponden a asistentes a exposiciones temporales y actividades realizadas en el Palacio Episcopal, que se usó como sede temporal del museo mientras permaneció cerrado durante el periodo 2008-2016. Los datos de 2014 y 2015 corresponden únicamente al servicio de investigación. En diciembre de 2016 el museo abre de nuevo sus puertas al público.</t>
    </r>
  </si>
  <si>
    <r>
      <t>(3):</t>
    </r>
    <r>
      <rPr>
        <sz val="8"/>
        <color indexed="8"/>
        <rFont val="Source Sans Pro"/>
        <family val="2"/>
      </rPr>
      <t xml:space="preserve"> A partir del 13 de enero de 2020 está cerrado por obras y a partir de febrero de 2023, el museo continúa su actividad en la sede de San José de la Rinconada, ofreciendo sólo servicios de investigación.</t>
    </r>
  </si>
  <si>
    <t>Estadística de museos gestionados por la Consejería de Cultura y Deporte</t>
  </si>
  <si>
    <t>Año 2024</t>
  </si>
  <si>
    <t>Tabla 1. Evolución mensual del número total de personas usuarias por centro</t>
  </si>
  <si>
    <t>Fuente: Consejería de Cultura y Deporte.</t>
  </si>
  <si>
    <r>
      <t xml:space="preserve">Museo Arqueológico de Sevilla: </t>
    </r>
    <r>
      <rPr>
        <sz val="8"/>
        <color indexed="8"/>
        <rFont val="Source Sans Pro"/>
        <family val="2"/>
      </rPr>
      <t>Está cerrado por obras, el museo continúa su actividad en la sede de San José de la Rinconada. Actualmente sólo ofrece servicios de investigación.</t>
    </r>
  </si>
  <si>
    <r>
      <t xml:space="preserve">Estadística de museos gestionados por la Consejería de Cultura y Deporte. </t>
    </r>
    <r>
      <rPr>
        <b/>
        <sz val="10.5"/>
        <color indexed="17"/>
        <rFont val="Source Sans Pro"/>
        <family val="2"/>
      </rPr>
      <t>Año 2024</t>
    </r>
  </si>
  <si>
    <t>'-': Valor nulo. Fuente: Consejería de Cultura y Deporte.</t>
  </si>
  <si>
    <r>
      <t xml:space="preserve">Estadística de museos gestionados por la Consejería de Cultura y Deporte. </t>
    </r>
    <r>
      <rPr>
        <b/>
        <sz val="10.5"/>
        <color rgb="FF008000"/>
        <rFont val="Source Sans Pro"/>
        <family val="2"/>
      </rPr>
      <t>Año 2024</t>
    </r>
  </si>
  <si>
    <r>
      <t>Tabla 17.</t>
    </r>
    <r>
      <rPr>
        <sz val="10"/>
        <rFont val="Source Sans Pro"/>
        <family val="2"/>
      </rPr>
      <t xml:space="preserve"> Evolución anual de visitas registradas en museos andaluces. Periodo 2014/2024</t>
    </r>
  </si>
  <si>
    <r>
      <t xml:space="preserve">Museo Arqueológico de Sevilla: </t>
    </r>
    <r>
      <rPr>
        <sz val="8"/>
        <color rgb="FF000000"/>
        <rFont val="Source Sans Pro"/>
        <family val="2"/>
      </rPr>
      <t>Está cerrado por obras, el museo continúa su actividad en la sede de San José de la Rinconada. Actualmente sólo ofrece servicios de investigación.</t>
    </r>
  </si>
  <si>
    <t>MES</t>
  </si>
  <si>
    <t>-': Valor nulo. Fuente: Consejería de Cultura y Deporte.</t>
  </si>
  <si>
    <t>*El total de visitas sólo incluye las visitas realizadas durante el año 2024, aunque la exposición comience antes y/o finalice después de 2024.</t>
  </si>
  <si>
    <r>
      <t>Centro Andaluz de la Fotografía:</t>
    </r>
    <r>
      <rPr>
        <sz val="8"/>
        <rFont val="Source Sans Pro"/>
        <family val="2"/>
      </rPr>
      <t xml:space="preserve"> No dispone de exposición permanente.</t>
    </r>
  </si>
  <si>
    <r>
      <t>Museo Íbero:</t>
    </r>
    <r>
      <rPr>
        <sz val="8"/>
        <rFont val="Source Sans Pro"/>
        <family val="2"/>
      </rPr>
      <t xml:space="preserve"> No dispone de exposición permanente.</t>
    </r>
  </si>
  <si>
    <r>
      <rPr>
        <b/>
        <sz val="8"/>
        <rFont val="Source Sans Pro"/>
        <family val="2"/>
      </rPr>
      <t>Centro Andaluz de la Fotografía:</t>
    </r>
    <r>
      <rPr>
        <sz val="8"/>
        <rFont val="Source Sans Pro"/>
        <family val="2"/>
      </rPr>
      <t xml:space="preserve"> No dispone de exposición permanente.</t>
    </r>
  </si>
  <si>
    <r>
      <rPr>
        <b/>
        <sz val="8"/>
        <rFont val="Source Sans Pro"/>
        <family val="2"/>
      </rPr>
      <t>Museo Íbero:</t>
    </r>
    <r>
      <rPr>
        <sz val="8"/>
        <rFont val="Source Sans Pro"/>
        <family val="2"/>
      </rPr>
      <t xml:space="preserve"> No dispone de exposición permanente.</t>
    </r>
  </si>
  <si>
    <r>
      <t>Museo de Almería:</t>
    </r>
    <r>
      <rPr>
        <sz val="8"/>
        <rFont val="Source Sans Pro"/>
        <family val="2"/>
      </rPr>
      <t xml:space="preserve"> El elevado número de personas usuarias de la biblioteca se debe a que este museo ha habilitado una sala para consultar libros o leer prensa.</t>
    </r>
  </si>
  <si>
    <t xml:space="preserve">*: El total de asistentes a actividades del año puede no coincidir con la suma del número de asistentes a actividades registrados cada mes. Por ejemplo, los asistentes a un curso que abarque varios meses sólo </t>
  </si>
  <si>
    <t>se contabilizan una vez.</t>
  </si>
  <si>
    <t>Día de Andalucía 2024. (Del 27/feb/24 al 3/mar/24)</t>
  </si>
  <si>
    <t>Pedro Roldán escultor (1624-1699). (Del 1/ene/24 al 10/mar/24)</t>
  </si>
  <si>
    <t>El museo restaura. (Del 1/ene/24 al 7/ene/24)</t>
  </si>
  <si>
    <t>Presentación última donación. (Del 17/may/24 al 19/may/24)</t>
  </si>
  <si>
    <t>Tres esculturas recuperadas. (Del 1/oct/24 al 31/dic/24)</t>
  </si>
  <si>
    <t>Del Greco a Zuloaga. Obras del Museo de BBAA de Bilbao. (Del 2/dic/24 al 31/dic/24)</t>
  </si>
  <si>
    <t>Reflejos. Picasso/Koons en la Alhambra. (Del 17/dic/24 al 31/dic/24)</t>
  </si>
  <si>
    <t>Belenes. (Del 13/dic/24 al 31/dic/24)</t>
  </si>
  <si>
    <t>La representación figurativa en el mundo musulmán. (Del 1/ene/24 al 31/dic/24)</t>
  </si>
  <si>
    <t>El arte que conecta. Cristo muerto sostenido por un ángel, de Alonso Cano. (Del 30/abr/24 al 26/may/24)</t>
  </si>
  <si>
    <t>TIPO</t>
  </si>
  <si>
    <t>NUM_ACT</t>
  </si>
  <si>
    <t>Clubes de lectura</t>
  </si>
  <si>
    <r>
      <rPr>
        <b/>
        <sz val="10"/>
        <color indexed="8"/>
        <rFont val="Source Sans Pro"/>
        <family val="2"/>
      </rPr>
      <t>Tabla 18.</t>
    </r>
    <r>
      <rPr>
        <sz val="10"/>
        <color indexed="8"/>
        <rFont val="Source Sans Pro"/>
        <family val="2"/>
      </rPr>
      <t xml:space="preserve"> Museo de Almería. Principales resultados</t>
    </r>
  </si>
  <si>
    <t>Personas usuarias del museo</t>
  </si>
  <si>
    <t>Nº personas usuarias</t>
  </si>
  <si>
    <t>Exposición permanente</t>
  </si>
  <si>
    <t>Nº visitantes</t>
  </si>
  <si>
    <t>Actividades</t>
  </si>
  <si>
    <t>Nº activi-dades</t>
  </si>
  <si>
    <t>Nº de asistentes a actividades</t>
  </si>
  <si>
    <t>Biblioteca</t>
  </si>
  <si>
    <t>Nº de personas usuarias</t>
  </si>
  <si>
    <t>Servicio de Investigación</t>
  </si>
  <si>
    <r>
      <rPr>
        <b/>
        <sz val="10"/>
        <color indexed="8"/>
        <rFont val="Source Sans Pro"/>
        <family val="2"/>
      </rPr>
      <t>Gráfico 11.</t>
    </r>
    <r>
      <rPr>
        <sz val="10"/>
        <color indexed="8"/>
        <rFont val="Source Sans Pro"/>
        <family val="2"/>
      </rPr>
      <t xml:space="preserve"> Número de asistentes a actividades según tipo de actividad. Museo de Almería</t>
    </r>
  </si>
  <si>
    <r>
      <rPr>
        <b/>
        <sz val="10"/>
        <color indexed="8"/>
        <rFont val="Source Sans Pro"/>
        <family val="2"/>
      </rPr>
      <t>Tabla 19.</t>
    </r>
    <r>
      <rPr>
        <sz val="10"/>
        <color indexed="8"/>
        <rFont val="Source Sans Pro"/>
        <family val="2"/>
      </rPr>
      <t xml:space="preserve"> Centro Andaluz de la Fotografía. Principales resultados</t>
    </r>
  </si>
  <si>
    <t>'-': Valor nulo. Este museo no dispone de exposición permanente.</t>
  </si>
  <si>
    <r>
      <rPr>
        <b/>
        <sz val="10"/>
        <color indexed="8"/>
        <rFont val="Source Sans Pro"/>
        <family val="2"/>
      </rPr>
      <t>Gráfico 12.</t>
    </r>
    <r>
      <rPr>
        <sz val="10"/>
        <color indexed="8"/>
        <rFont val="Source Sans Pro"/>
        <family val="2"/>
      </rPr>
      <t xml:space="preserve"> Número de asistentes a actividades según tipo de actividad. Centro Andaluz de la Fotografía</t>
    </r>
  </si>
  <si>
    <r>
      <rPr>
        <b/>
        <sz val="10"/>
        <color indexed="8"/>
        <rFont val="Source Sans Pro"/>
        <family val="2"/>
      </rPr>
      <t>Tabla 20.</t>
    </r>
    <r>
      <rPr>
        <sz val="10"/>
        <color indexed="8"/>
        <rFont val="Source Sans Pro"/>
        <family val="2"/>
      </rPr>
      <t xml:space="preserve"> Museo de Cádiz. Principales resultados</t>
    </r>
  </si>
  <si>
    <r>
      <rPr>
        <b/>
        <sz val="10"/>
        <color indexed="8"/>
        <rFont val="Source Sans Pro"/>
        <family val="2"/>
      </rPr>
      <t>Gráfico 13.</t>
    </r>
    <r>
      <rPr>
        <sz val="10"/>
        <color indexed="8"/>
        <rFont val="Source Sans Pro"/>
        <family val="2"/>
      </rPr>
      <t xml:space="preserve"> Número de asistentes a actividades según tipo de actividad. Museo de Cádiz</t>
    </r>
  </si>
  <si>
    <r>
      <rPr>
        <b/>
        <sz val="10"/>
        <color indexed="8"/>
        <rFont val="Source Sans Pro"/>
        <family val="2"/>
      </rPr>
      <t>Tabla 21.</t>
    </r>
    <r>
      <rPr>
        <sz val="10"/>
        <color indexed="8"/>
        <rFont val="Source Sans Pro"/>
        <family val="2"/>
      </rPr>
      <t xml:space="preserve"> Museo Arqueológico de Córdoba. Principales resultados</t>
    </r>
  </si>
  <si>
    <r>
      <rPr>
        <b/>
        <sz val="10"/>
        <color indexed="8"/>
        <rFont val="Source Sans Pro"/>
        <family val="2"/>
      </rPr>
      <t>Gráfico 14.</t>
    </r>
    <r>
      <rPr>
        <sz val="10"/>
        <color indexed="8"/>
        <rFont val="Source Sans Pro"/>
        <family val="2"/>
      </rPr>
      <t xml:space="preserve"> Número de asistentes a actividades según tipo de actividad. Museo Arqueológico de Córdoba</t>
    </r>
  </si>
  <si>
    <r>
      <rPr>
        <b/>
        <sz val="10"/>
        <color indexed="8"/>
        <rFont val="Source Sans Pro"/>
        <family val="2"/>
      </rPr>
      <t>Tabla 22.</t>
    </r>
    <r>
      <rPr>
        <sz val="10"/>
        <color indexed="8"/>
        <rFont val="Source Sans Pro"/>
        <family val="2"/>
      </rPr>
      <t xml:space="preserve"> Museo de Bellas Artes de Córdoba. Principales resultados</t>
    </r>
  </si>
  <si>
    <r>
      <rPr>
        <b/>
        <sz val="10"/>
        <color indexed="8"/>
        <rFont val="Source Sans Pro"/>
        <family val="2"/>
      </rPr>
      <t>Gráfico 15.</t>
    </r>
    <r>
      <rPr>
        <sz val="10"/>
        <color indexed="8"/>
        <rFont val="Source Sans Pro"/>
        <family val="2"/>
      </rPr>
      <t xml:space="preserve"> Número de asistentes a actividades según tipo de actividad. Museo de Bellas Artes de Córdoba</t>
    </r>
  </si>
  <si>
    <r>
      <rPr>
        <b/>
        <sz val="10"/>
        <color indexed="8"/>
        <rFont val="Source Sans Pro"/>
        <family val="2"/>
      </rPr>
      <t>Tabla 23.</t>
    </r>
    <r>
      <rPr>
        <sz val="10"/>
        <color indexed="8"/>
        <rFont val="Source Sans Pro"/>
        <family val="2"/>
      </rPr>
      <t xml:space="preserve"> Museo Arqueológico de Granada. Principales resultados</t>
    </r>
  </si>
  <si>
    <r>
      <rPr>
        <b/>
        <sz val="10"/>
        <color indexed="8"/>
        <rFont val="Source Sans Pro"/>
        <family val="2"/>
      </rPr>
      <t>Gráfico 16.</t>
    </r>
    <r>
      <rPr>
        <sz val="10"/>
        <color indexed="8"/>
        <rFont val="Source Sans Pro"/>
        <family val="2"/>
      </rPr>
      <t xml:space="preserve"> Número de asistentes a actividades según tipo de actividad. Museo Arqueológico de Granada</t>
    </r>
  </si>
  <si>
    <r>
      <rPr>
        <b/>
        <sz val="10"/>
        <color indexed="8"/>
        <rFont val="Source Sans Pro"/>
        <family val="2"/>
      </rPr>
      <t>Tabla 24.</t>
    </r>
    <r>
      <rPr>
        <sz val="10"/>
        <color indexed="8"/>
        <rFont val="Source Sans Pro"/>
        <family val="2"/>
      </rPr>
      <t xml:space="preserve"> Museo Casa de los Tiros. Principales resultados</t>
    </r>
  </si>
  <si>
    <r>
      <rPr>
        <b/>
        <sz val="10"/>
        <color indexed="8"/>
        <rFont val="Source Sans Pro"/>
        <family val="2"/>
      </rPr>
      <t>Gráfico 17.</t>
    </r>
    <r>
      <rPr>
        <sz val="10"/>
        <color indexed="8"/>
        <rFont val="Source Sans Pro"/>
        <family val="2"/>
      </rPr>
      <t xml:space="preserve"> Número de asistentes a actividades según tipo de actividad. Museo Casa de los Tiros</t>
    </r>
  </si>
  <si>
    <r>
      <rPr>
        <b/>
        <sz val="10"/>
        <color indexed="8"/>
        <rFont val="Source Sans Pro"/>
        <family val="2"/>
      </rPr>
      <t>Tabla 25.</t>
    </r>
    <r>
      <rPr>
        <sz val="10"/>
        <color indexed="8"/>
        <rFont val="Source Sans Pro"/>
        <family val="2"/>
      </rPr>
      <t xml:space="preserve"> Museo de Bellas Artes de Granada. Principales resultados</t>
    </r>
  </si>
  <si>
    <r>
      <rPr>
        <b/>
        <sz val="10"/>
        <color indexed="8"/>
        <rFont val="Source Sans Pro"/>
        <family val="2"/>
      </rPr>
      <t>Gráfico 18.</t>
    </r>
    <r>
      <rPr>
        <sz val="10"/>
        <color indexed="8"/>
        <rFont val="Source Sans Pro"/>
        <family val="2"/>
      </rPr>
      <t xml:space="preserve"> Número de personas usuarias según tipo de visita y sexo. Museo de Bellas Artes de Granada</t>
    </r>
  </si>
  <si>
    <r>
      <rPr>
        <b/>
        <sz val="10"/>
        <color indexed="8"/>
        <rFont val="Source Sans Pro"/>
        <family val="2"/>
      </rPr>
      <t>Tabla 26.</t>
    </r>
    <r>
      <rPr>
        <sz val="10"/>
        <color indexed="8"/>
        <rFont val="Source Sans Pro"/>
        <family val="2"/>
      </rPr>
      <t xml:space="preserve"> Museo de la Alhambra. Principales resultados</t>
    </r>
  </si>
  <si>
    <r>
      <rPr>
        <b/>
        <sz val="10"/>
        <color indexed="8"/>
        <rFont val="Source Sans Pro"/>
        <family val="2"/>
      </rPr>
      <t>Gráfico 19.</t>
    </r>
    <r>
      <rPr>
        <sz val="10"/>
        <color indexed="8"/>
        <rFont val="Source Sans Pro"/>
        <family val="2"/>
      </rPr>
      <t xml:space="preserve"> Número de personas usuarias según sexo. Museo de la Alhambra</t>
    </r>
  </si>
  <si>
    <r>
      <rPr>
        <b/>
        <sz val="10"/>
        <color indexed="8"/>
        <rFont val="Source Sans Pro"/>
        <family val="2"/>
      </rPr>
      <t>Tabla 27.</t>
    </r>
    <r>
      <rPr>
        <sz val="10"/>
        <color indexed="8"/>
        <rFont val="Source Sans Pro"/>
        <family val="2"/>
      </rPr>
      <t xml:space="preserve"> Museo de Huelva. Principales resultados</t>
    </r>
  </si>
  <si>
    <r>
      <rPr>
        <b/>
        <sz val="10"/>
        <color indexed="8"/>
        <rFont val="Source Sans Pro"/>
        <family val="2"/>
      </rPr>
      <t>Gráfico 20.</t>
    </r>
    <r>
      <rPr>
        <sz val="10"/>
        <color indexed="8"/>
        <rFont val="Source Sans Pro"/>
        <family val="2"/>
      </rPr>
      <t xml:space="preserve"> Número de asistentes a actividades según tipo de actividad. Museo de Huelva</t>
    </r>
  </si>
  <si>
    <r>
      <rPr>
        <b/>
        <sz val="10"/>
        <color indexed="8"/>
        <rFont val="Source Sans Pro"/>
        <family val="2"/>
      </rPr>
      <t>Tabla 28.</t>
    </r>
    <r>
      <rPr>
        <sz val="10"/>
        <color indexed="8"/>
        <rFont val="Source Sans Pro"/>
        <family val="2"/>
      </rPr>
      <t xml:space="preserve"> Museo de Artes y Costumbres Populares del Alto Guadalquivir. Principales resultados</t>
    </r>
  </si>
  <si>
    <r>
      <rPr>
        <b/>
        <sz val="10"/>
        <color indexed="8"/>
        <rFont val="Source Sans Pro"/>
        <family val="2"/>
      </rPr>
      <t>Gráfico 21.</t>
    </r>
    <r>
      <rPr>
        <sz val="10"/>
        <color indexed="8"/>
        <rFont val="Source Sans Pro"/>
        <family val="2"/>
      </rPr>
      <t xml:space="preserve"> Número de personas usuarias según tipo de visita y sexo. Museo de Artes y Costumbres Populares del Alto Guadalquivir</t>
    </r>
  </si>
  <si>
    <r>
      <rPr>
        <b/>
        <sz val="10"/>
        <color indexed="8"/>
        <rFont val="Source Sans Pro"/>
        <family val="2"/>
      </rPr>
      <t>Tabla 29.</t>
    </r>
    <r>
      <rPr>
        <sz val="10"/>
        <color indexed="8"/>
        <rFont val="Source Sans Pro"/>
        <family val="2"/>
      </rPr>
      <t xml:space="preserve"> Museo de Jaén. Principales resultados</t>
    </r>
  </si>
  <si>
    <r>
      <rPr>
        <b/>
        <sz val="10"/>
        <color indexed="8"/>
        <rFont val="Source Sans Pro"/>
        <family val="2"/>
      </rPr>
      <t>Gráfico 22.</t>
    </r>
    <r>
      <rPr>
        <sz val="10"/>
        <color indexed="8"/>
        <rFont val="Source Sans Pro"/>
        <family val="2"/>
      </rPr>
      <t xml:space="preserve"> Número de asistentes a actividades según tipo de actividad. Museo de Jaén</t>
    </r>
  </si>
  <si>
    <r>
      <rPr>
        <b/>
        <sz val="10"/>
        <color indexed="8"/>
        <rFont val="Source Sans Pro"/>
        <family val="2"/>
      </rPr>
      <t>Tabla 30.</t>
    </r>
    <r>
      <rPr>
        <sz val="10"/>
        <color indexed="8"/>
        <rFont val="Source Sans Pro"/>
        <family val="2"/>
      </rPr>
      <t xml:space="preserve"> Museo Íbero. Principales resultados</t>
    </r>
  </si>
  <si>
    <r>
      <rPr>
        <b/>
        <sz val="10"/>
        <color indexed="8"/>
        <rFont val="Source Sans Pro"/>
        <family val="2"/>
      </rPr>
      <t>Gráfico 23.</t>
    </r>
    <r>
      <rPr>
        <sz val="10"/>
        <color indexed="8"/>
        <rFont val="Source Sans Pro"/>
        <family val="2"/>
      </rPr>
      <t xml:space="preserve"> Número de personas usuarias según tipo de visita y sexo. Museo Íbero</t>
    </r>
  </si>
  <si>
    <r>
      <rPr>
        <b/>
        <sz val="10"/>
        <color indexed="8"/>
        <rFont val="Source Sans Pro"/>
        <family val="2"/>
      </rPr>
      <t>Tabla 31.</t>
    </r>
    <r>
      <rPr>
        <sz val="10"/>
        <color indexed="8"/>
        <rFont val="Source Sans Pro"/>
        <family val="2"/>
      </rPr>
      <t xml:space="preserve"> Museo Arqueológico de Úbeda. Principales resultados</t>
    </r>
  </si>
  <si>
    <r>
      <rPr>
        <b/>
        <sz val="10"/>
        <color indexed="8"/>
        <rFont val="Source Sans Pro"/>
        <family val="2"/>
      </rPr>
      <t>Gráfico 24.</t>
    </r>
    <r>
      <rPr>
        <sz val="10"/>
        <color indexed="8"/>
        <rFont val="Source Sans Pro"/>
        <family val="2"/>
      </rPr>
      <t xml:space="preserve"> Número de asistentes a actividades según tipo de actividad. Museo Arqueológico de Úbeda</t>
    </r>
  </si>
  <si>
    <r>
      <rPr>
        <b/>
        <sz val="10"/>
        <color indexed="8"/>
        <rFont val="Source Sans Pro"/>
        <family val="2"/>
      </rPr>
      <t>Tabla 32.</t>
    </r>
    <r>
      <rPr>
        <sz val="10"/>
        <color indexed="8"/>
        <rFont val="Source Sans Pro"/>
        <family val="2"/>
      </rPr>
      <t xml:space="preserve"> Museo de Málaga. Principales resultados</t>
    </r>
  </si>
  <si>
    <r>
      <rPr>
        <b/>
        <sz val="10"/>
        <color indexed="8"/>
        <rFont val="Source Sans Pro"/>
        <family val="2"/>
      </rPr>
      <t>Gráfico 25.</t>
    </r>
    <r>
      <rPr>
        <sz val="10"/>
        <color indexed="8"/>
        <rFont val="Source Sans Pro"/>
        <family val="2"/>
      </rPr>
      <t xml:space="preserve"> Número de asistentes a actividades según tipo de actividad. Museo de Málaga</t>
    </r>
  </si>
  <si>
    <r>
      <rPr>
        <b/>
        <sz val="10"/>
        <color indexed="8"/>
        <rFont val="Source Sans Pro"/>
        <family val="2"/>
      </rPr>
      <t>Tabla 33.</t>
    </r>
    <r>
      <rPr>
        <sz val="10"/>
        <color indexed="8"/>
        <rFont val="Source Sans Pro"/>
        <family val="2"/>
      </rPr>
      <t xml:space="preserve"> Centro Andaluz de Arte Contemporáneo. Principales resultados</t>
    </r>
  </si>
  <si>
    <r>
      <rPr>
        <b/>
        <sz val="10"/>
        <color indexed="8"/>
        <rFont val="Source Sans Pro"/>
        <family val="2"/>
      </rPr>
      <t>Gráfico 26.</t>
    </r>
    <r>
      <rPr>
        <sz val="10"/>
        <color indexed="8"/>
        <rFont val="Source Sans Pro"/>
        <family val="2"/>
      </rPr>
      <t xml:space="preserve"> Número de asistentes a actividades según tipo de actividad. Centro Andaluz de Arte Contemporáneo</t>
    </r>
  </si>
  <si>
    <r>
      <rPr>
        <b/>
        <sz val="10"/>
        <color indexed="8"/>
        <rFont val="Source Sans Pro"/>
        <family val="2"/>
      </rPr>
      <t>Tabla 34.</t>
    </r>
    <r>
      <rPr>
        <sz val="10"/>
        <color indexed="8"/>
        <rFont val="Source Sans Pro"/>
        <family val="2"/>
      </rPr>
      <t xml:space="preserve"> Museo Arqueológico de Sevilla. Principales resultados</t>
    </r>
  </si>
  <si>
    <r>
      <rPr>
        <b/>
        <sz val="10"/>
        <color indexed="8"/>
        <rFont val="Source Sans Pro"/>
        <family val="2"/>
      </rPr>
      <t>Gráfico 27.</t>
    </r>
    <r>
      <rPr>
        <sz val="10"/>
        <color indexed="8"/>
        <rFont val="Source Sans Pro"/>
        <family val="2"/>
      </rPr>
      <t xml:space="preserve"> Número de personas usuarias según sexo. Museo Arqueológico de Sevilla</t>
    </r>
  </si>
  <si>
    <r>
      <rPr>
        <b/>
        <sz val="10"/>
        <color indexed="8"/>
        <rFont val="Source Sans Pro"/>
        <family val="2"/>
      </rPr>
      <t>Tabla 35.</t>
    </r>
    <r>
      <rPr>
        <sz val="10"/>
        <color indexed="8"/>
        <rFont val="Source Sans Pro"/>
        <family val="2"/>
      </rPr>
      <t xml:space="preserve"> Museo de Artes y Costumbres Populares de Sevilla. Principales resultados</t>
    </r>
  </si>
  <si>
    <r>
      <rPr>
        <b/>
        <sz val="10"/>
        <color indexed="8"/>
        <rFont val="Source Sans Pro"/>
        <family val="2"/>
      </rPr>
      <t>Gráfico 28.</t>
    </r>
    <r>
      <rPr>
        <sz val="10"/>
        <color indexed="8"/>
        <rFont val="Source Sans Pro"/>
        <family val="2"/>
      </rPr>
      <t xml:space="preserve"> Número de asistentes a actividades según tipo de actividad. Museo de Artes y Costumbres Populares de Sevilla</t>
    </r>
  </si>
  <si>
    <r>
      <rPr>
        <b/>
        <sz val="10"/>
        <color indexed="8"/>
        <rFont val="Source Sans Pro"/>
        <family val="2"/>
      </rPr>
      <t>Tabla 36.</t>
    </r>
    <r>
      <rPr>
        <sz val="10"/>
        <color indexed="8"/>
        <rFont val="Source Sans Pro"/>
        <family val="2"/>
      </rPr>
      <t xml:space="preserve"> Museo de Bellas Artes de Sevilla. Principales resultados</t>
    </r>
  </si>
  <si>
    <r>
      <rPr>
        <b/>
        <sz val="10"/>
        <color indexed="8"/>
        <rFont val="Source Sans Pro"/>
        <family val="2"/>
      </rPr>
      <t>Gráfico 29.</t>
    </r>
    <r>
      <rPr>
        <sz val="10"/>
        <color indexed="8"/>
        <rFont val="Source Sans Pro"/>
        <family val="2"/>
      </rPr>
      <t xml:space="preserve"> Número de personas usuarias según tipo de visita y sexo. Museo de Bellas Artes de Sevilla</t>
    </r>
  </si>
  <si>
    <t>Pág. 37</t>
  </si>
  <si>
    <r>
      <rPr>
        <b/>
        <sz val="9.5"/>
        <color indexed="8"/>
        <rFont val="Source Sans Pro"/>
        <family val="2"/>
      </rPr>
      <t>Gráfico 29.</t>
    </r>
    <r>
      <rPr>
        <sz val="9.5"/>
        <color indexed="8"/>
        <rFont val="Source Sans Pro"/>
        <family val="2"/>
      </rPr>
      <t xml:space="preserve"> Número de personas usuarias según tipo de visita y sexo. Museo de Bellas Artes de Sevilla</t>
    </r>
  </si>
  <si>
    <t>Pág. 36</t>
  </si>
  <si>
    <r>
      <rPr>
        <b/>
        <sz val="9.5"/>
        <color indexed="8"/>
        <rFont val="Source Sans Pro"/>
        <family val="2"/>
      </rPr>
      <t>Gráfico 28.</t>
    </r>
    <r>
      <rPr>
        <sz val="9.5"/>
        <color indexed="8"/>
        <rFont val="Source Sans Pro"/>
        <family val="2"/>
      </rPr>
      <t xml:space="preserve"> Número de asistentes a actividades según tipo de actividad. Museo de Artes y Costumbres Populares de Sevilla</t>
    </r>
  </si>
  <si>
    <t>Pág. 35</t>
  </si>
  <si>
    <r>
      <rPr>
        <b/>
        <sz val="9.5"/>
        <color indexed="8"/>
        <rFont val="Source Sans Pro"/>
        <family val="2"/>
      </rPr>
      <t>Gráfico 27.</t>
    </r>
    <r>
      <rPr>
        <sz val="9.5"/>
        <color indexed="8"/>
        <rFont val="Source Sans Pro"/>
        <family val="2"/>
      </rPr>
      <t xml:space="preserve"> Número de personas usuarias según sexo. Museo Arqueológico de Sevilla</t>
    </r>
  </si>
  <si>
    <t>Pág. 34</t>
  </si>
  <si>
    <r>
      <rPr>
        <b/>
        <sz val="9.5"/>
        <color indexed="8"/>
        <rFont val="Source Sans Pro"/>
        <family val="2"/>
      </rPr>
      <t>Gráfico 26.</t>
    </r>
    <r>
      <rPr>
        <sz val="9.5"/>
        <color indexed="8"/>
        <rFont val="Source Sans Pro"/>
        <family val="2"/>
      </rPr>
      <t xml:space="preserve"> Número de asistentes a actividades según tipo de actividad. Centro Andaluz de Arte Contemporáneo</t>
    </r>
  </si>
  <si>
    <t>Pág. 33</t>
  </si>
  <si>
    <r>
      <rPr>
        <b/>
        <sz val="9.5"/>
        <color indexed="8"/>
        <rFont val="Source Sans Pro"/>
        <family val="2"/>
      </rPr>
      <t>Gráfico 25.</t>
    </r>
    <r>
      <rPr>
        <sz val="9.5"/>
        <color indexed="8"/>
        <rFont val="Source Sans Pro"/>
        <family val="2"/>
      </rPr>
      <t xml:space="preserve"> Número de asistentes a actividades según tipo de actividad. Museo de Málaga</t>
    </r>
  </si>
  <si>
    <t>Pág. 32</t>
  </si>
  <si>
    <r>
      <rPr>
        <b/>
        <sz val="9.5"/>
        <color indexed="8"/>
        <rFont val="Source Sans Pro"/>
        <family val="2"/>
      </rPr>
      <t>Gráfico 24.</t>
    </r>
    <r>
      <rPr>
        <sz val="9.5"/>
        <color indexed="8"/>
        <rFont val="Source Sans Pro"/>
        <family val="2"/>
      </rPr>
      <t xml:space="preserve"> Número de asistentes a actividades según tipo de actividad. Museo Arqueológico de Úbeda</t>
    </r>
  </si>
  <si>
    <t>Pág. 31</t>
  </si>
  <si>
    <r>
      <rPr>
        <b/>
        <sz val="9.5"/>
        <color indexed="8"/>
        <rFont val="Source Sans Pro"/>
        <family val="2"/>
      </rPr>
      <t>Gráfico 23.</t>
    </r>
    <r>
      <rPr>
        <sz val="9.5"/>
        <color indexed="8"/>
        <rFont val="Source Sans Pro"/>
        <family val="2"/>
      </rPr>
      <t xml:space="preserve"> Número de personas usuarias según tipo de visita y sexo. Museo Íbero</t>
    </r>
  </si>
  <si>
    <t>Pág. 30</t>
  </si>
  <si>
    <r>
      <rPr>
        <b/>
        <sz val="9.5"/>
        <color indexed="8"/>
        <rFont val="Source Sans Pro"/>
        <family val="2"/>
      </rPr>
      <t>Gráfico 22.</t>
    </r>
    <r>
      <rPr>
        <sz val="9.5"/>
        <color indexed="8"/>
        <rFont val="Source Sans Pro"/>
        <family val="2"/>
      </rPr>
      <t xml:space="preserve"> Número de asistentes a actividades según tipo de actividad. Museo de Jaén</t>
    </r>
  </si>
  <si>
    <t>Pág. 29</t>
  </si>
  <si>
    <r>
      <rPr>
        <b/>
        <sz val="9.5"/>
        <color indexed="8"/>
        <rFont val="Source Sans Pro"/>
        <family val="2"/>
      </rPr>
      <t>Gráfico 21.</t>
    </r>
    <r>
      <rPr>
        <sz val="9.5"/>
        <color indexed="8"/>
        <rFont val="Source Sans Pro"/>
        <family val="2"/>
      </rPr>
      <t xml:space="preserve"> Número de personas usuarias según tipo de visita y sexo. Museo de Artes y Costumbres Populares del Alto Guadalquivir</t>
    </r>
  </si>
  <si>
    <t>Pág. 28</t>
  </si>
  <si>
    <r>
      <rPr>
        <b/>
        <sz val="9.5"/>
        <color indexed="8"/>
        <rFont val="Source Sans Pro"/>
        <family val="2"/>
      </rPr>
      <t>Gráfico 20.</t>
    </r>
    <r>
      <rPr>
        <sz val="9.5"/>
        <color indexed="8"/>
        <rFont val="Source Sans Pro"/>
        <family val="2"/>
      </rPr>
      <t xml:space="preserve"> Número de asistentes a actividades según tipo de actividad. Museo de Huelva</t>
    </r>
  </si>
  <si>
    <t>Pág. 27</t>
  </si>
  <si>
    <r>
      <rPr>
        <b/>
        <sz val="9.5"/>
        <color indexed="8"/>
        <rFont val="Source Sans Pro"/>
        <family val="2"/>
      </rPr>
      <t>Gráfico 19.</t>
    </r>
    <r>
      <rPr>
        <sz val="9.5"/>
        <color indexed="8"/>
        <rFont val="Source Sans Pro"/>
        <family val="2"/>
      </rPr>
      <t xml:space="preserve"> Número de personas usuarias según sexo. Museo de la Alhambra</t>
    </r>
  </si>
  <si>
    <t>Pág. 26</t>
  </si>
  <si>
    <r>
      <rPr>
        <b/>
        <sz val="9.5"/>
        <color indexed="8"/>
        <rFont val="Source Sans Pro"/>
        <family val="2"/>
      </rPr>
      <t>Gráfico 18.</t>
    </r>
    <r>
      <rPr>
        <sz val="9.5"/>
        <color indexed="8"/>
        <rFont val="Source Sans Pro"/>
        <family val="2"/>
      </rPr>
      <t xml:space="preserve"> Número de personas usuarias según tipo de visita y sexo. Museo de Bellas Artes de Granada</t>
    </r>
  </si>
  <si>
    <t>Pág. 25</t>
  </si>
  <si>
    <r>
      <rPr>
        <b/>
        <sz val="9.5"/>
        <color indexed="8"/>
        <rFont val="Source Sans Pro"/>
        <family val="2"/>
      </rPr>
      <t>Gráfico 17.</t>
    </r>
    <r>
      <rPr>
        <sz val="9.5"/>
        <color indexed="8"/>
        <rFont val="Source Sans Pro"/>
        <family val="2"/>
      </rPr>
      <t xml:space="preserve"> Número de asistentes a actividades según tipo de actividad. Museo Casa de los Tiros</t>
    </r>
  </si>
  <si>
    <t>Pág. 24</t>
  </si>
  <si>
    <r>
      <rPr>
        <b/>
        <sz val="9.5"/>
        <color indexed="8"/>
        <rFont val="Source Sans Pro"/>
        <family val="2"/>
      </rPr>
      <t>Gráfico 16.</t>
    </r>
    <r>
      <rPr>
        <sz val="9.5"/>
        <color indexed="8"/>
        <rFont val="Source Sans Pro"/>
        <family val="2"/>
      </rPr>
      <t xml:space="preserve"> Número de asistentes a actividades según tipo de actividad. Museo Arqueológico de Granada</t>
    </r>
  </si>
  <si>
    <t>Pág. 23</t>
  </si>
  <si>
    <r>
      <rPr>
        <b/>
        <sz val="9.5"/>
        <color indexed="8"/>
        <rFont val="Source Sans Pro"/>
        <family val="2"/>
      </rPr>
      <t>Gráfico 15.</t>
    </r>
    <r>
      <rPr>
        <sz val="9.5"/>
        <color indexed="8"/>
        <rFont val="Source Sans Pro"/>
        <family val="2"/>
      </rPr>
      <t xml:space="preserve"> Número de asistentes a actividades según tipo de actividad. Museo de Bellas Artes de Córdoba</t>
    </r>
  </si>
  <si>
    <t>Pág. 22</t>
  </si>
  <si>
    <r>
      <rPr>
        <b/>
        <sz val="9.5"/>
        <color indexed="8"/>
        <rFont val="Source Sans Pro"/>
        <family val="2"/>
      </rPr>
      <t>Gráfico 14.</t>
    </r>
    <r>
      <rPr>
        <sz val="9.5"/>
        <color indexed="8"/>
        <rFont val="Source Sans Pro"/>
        <family val="2"/>
      </rPr>
      <t xml:space="preserve"> Número de asistentes a actividades según tipo de actividad. Museo Arqueológico de Córdoba</t>
    </r>
  </si>
  <si>
    <t>Pág. 21</t>
  </si>
  <si>
    <r>
      <rPr>
        <b/>
        <sz val="9.5"/>
        <color indexed="8"/>
        <rFont val="Source Sans Pro"/>
        <family val="2"/>
      </rPr>
      <t>Gráfico 13.</t>
    </r>
    <r>
      <rPr>
        <sz val="9.5"/>
        <color indexed="8"/>
        <rFont val="Source Sans Pro"/>
        <family val="2"/>
      </rPr>
      <t xml:space="preserve"> Número de asistentes a actividades según tipo de actividad. Museo de Cádiz</t>
    </r>
  </si>
  <si>
    <t>Pág. 20</t>
  </si>
  <si>
    <r>
      <rPr>
        <b/>
        <sz val="9.5"/>
        <color indexed="8"/>
        <rFont val="Source Sans Pro"/>
        <family val="2"/>
      </rPr>
      <t>Gráfico 12.</t>
    </r>
    <r>
      <rPr>
        <sz val="9.5"/>
        <color indexed="8"/>
        <rFont val="Source Sans Pro"/>
        <family val="2"/>
      </rPr>
      <t xml:space="preserve"> Número de asistentes a actividades según tipo de actividad. Centro Andaluz de la Fotografía</t>
    </r>
  </si>
  <si>
    <t>Pág. 19</t>
  </si>
  <si>
    <r>
      <rPr>
        <b/>
        <sz val="9.5"/>
        <color indexed="8"/>
        <rFont val="Source Sans Pro"/>
        <family val="2"/>
      </rPr>
      <t>Gráfico 11.</t>
    </r>
    <r>
      <rPr>
        <sz val="9.5"/>
        <color indexed="8"/>
        <rFont val="Source Sans Pro"/>
        <family val="2"/>
      </rPr>
      <t xml:space="preserve"> Número de asistentes a actividades según tipo de actividad. Museo de Almería</t>
    </r>
  </si>
  <si>
    <r>
      <t>Tabla 36.</t>
    </r>
    <r>
      <rPr>
        <sz val="9.5"/>
        <color indexed="8"/>
        <rFont val="Source Sans Pro"/>
        <family val="2"/>
      </rPr>
      <t xml:space="preserve"> Museo de Bellas Artes de Sevilla. Principales resultados</t>
    </r>
  </si>
  <si>
    <r>
      <t>Tabla 35.</t>
    </r>
    <r>
      <rPr>
        <sz val="9.5"/>
        <color indexed="8"/>
        <rFont val="Source Sans Pro"/>
        <family val="2"/>
      </rPr>
      <t xml:space="preserve"> Museo de Artes y Costumbres Populares de Sevilla. Principales resultados</t>
    </r>
  </si>
  <si>
    <r>
      <t>Tabla 34.</t>
    </r>
    <r>
      <rPr>
        <sz val="9.5"/>
        <color indexed="8"/>
        <rFont val="Source Sans Pro"/>
        <family val="2"/>
      </rPr>
      <t xml:space="preserve"> Museo Arqueológico de Sevilla. Principales resultados</t>
    </r>
  </si>
  <si>
    <r>
      <t>Tabla 33.</t>
    </r>
    <r>
      <rPr>
        <sz val="9.5"/>
        <color indexed="8"/>
        <rFont val="Source Sans Pro"/>
        <family val="2"/>
      </rPr>
      <t xml:space="preserve"> Centro Andaluz de Arte Contemporáneo. Principales resultados</t>
    </r>
  </si>
  <si>
    <r>
      <t>Tabla 32.</t>
    </r>
    <r>
      <rPr>
        <sz val="9.5"/>
        <color indexed="8"/>
        <rFont val="Source Sans Pro"/>
        <family val="2"/>
      </rPr>
      <t xml:space="preserve"> Museo de Málaga. Principales resultados</t>
    </r>
  </si>
  <si>
    <r>
      <t>Tabla 31.</t>
    </r>
    <r>
      <rPr>
        <sz val="9.5"/>
        <color indexed="8"/>
        <rFont val="Source Sans Pro"/>
        <family val="2"/>
      </rPr>
      <t xml:space="preserve"> Museo Arqueológico de Úbeda. Principales resultados</t>
    </r>
  </si>
  <si>
    <r>
      <t>Tabla 30.</t>
    </r>
    <r>
      <rPr>
        <sz val="9.5"/>
        <color indexed="8"/>
        <rFont val="Source Sans Pro"/>
        <family val="2"/>
      </rPr>
      <t xml:space="preserve"> Museo Íbero. Principales resultados</t>
    </r>
  </si>
  <si>
    <r>
      <t>Tabla 29.</t>
    </r>
    <r>
      <rPr>
        <sz val="9.5"/>
        <color indexed="8"/>
        <rFont val="Source Sans Pro"/>
        <family val="2"/>
      </rPr>
      <t xml:space="preserve"> Museo de Jaén. Principales resultados</t>
    </r>
  </si>
  <si>
    <r>
      <t>Tabla 28.</t>
    </r>
    <r>
      <rPr>
        <sz val="9.5"/>
        <color indexed="8"/>
        <rFont val="Source Sans Pro"/>
        <family val="2"/>
      </rPr>
      <t xml:space="preserve"> Museo de Artes y Costumbres populares del Alto Guadalquivir. Principales resultados</t>
    </r>
  </si>
  <si>
    <r>
      <t>Tabla 27.</t>
    </r>
    <r>
      <rPr>
        <sz val="9.5"/>
        <color indexed="8"/>
        <rFont val="Source Sans Pro"/>
        <family val="2"/>
      </rPr>
      <t xml:space="preserve"> Museo de Huelva. Principales resultados</t>
    </r>
  </si>
  <si>
    <r>
      <t>Tabla 26.</t>
    </r>
    <r>
      <rPr>
        <sz val="9.5"/>
        <color indexed="8"/>
        <rFont val="Source Sans Pro"/>
        <family val="2"/>
      </rPr>
      <t xml:space="preserve"> Museo de la Alhambra. Principales resultados</t>
    </r>
  </si>
  <si>
    <r>
      <t>Tabla 25.</t>
    </r>
    <r>
      <rPr>
        <sz val="9.5"/>
        <color indexed="8"/>
        <rFont val="Source Sans Pro"/>
        <family val="2"/>
      </rPr>
      <t xml:space="preserve"> Museo de Bellas Artes de Granada. Principales resultados</t>
    </r>
  </si>
  <si>
    <r>
      <t>Tabla 24.</t>
    </r>
    <r>
      <rPr>
        <sz val="9.5"/>
        <color indexed="8"/>
        <rFont val="Source Sans Pro"/>
        <family val="2"/>
      </rPr>
      <t xml:space="preserve"> Museo Casa de los Tiros. Principales resultados</t>
    </r>
  </si>
  <si>
    <r>
      <t>Tabla 23.</t>
    </r>
    <r>
      <rPr>
        <sz val="9.5"/>
        <color indexed="8"/>
        <rFont val="Source Sans Pro"/>
        <family val="2"/>
      </rPr>
      <t xml:space="preserve"> Museo Arqueológico de Granada. Principales resultados</t>
    </r>
  </si>
  <si>
    <t>ANEXO: MUSEOS</t>
  </si>
  <si>
    <r>
      <t>Tabla 18.</t>
    </r>
    <r>
      <rPr>
        <sz val="9.5"/>
        <color indexed="8"/>
        <rFont val="Source Sans Pro"/>
        <family val="2"/>
      </rPr>
      <t xml:space="preserve"> Museo de Almería. Principales resultados</t>
    </r>
  </si>
  <si>
    <r>
      <t>Tabla 19.</t>
    </r>
    <r>
      <rPr>
        <sz val="9.5"/>
        <color indexed="8"/>
        <rFont val="Source Sans Pro"/>
        <family val="2"/>
      </rPr>
      <t xml:space="preserve"> Centro Andaluz de la Fotografía. Principales resultados</t>
    </r>
  </si>
  <si>
    <r>
      <t>Tabla 20.</t>
    </r>
    <r>
      <rPr>
        <sz val="9.5"/>
        <color indexed="8"/>
        <rFont val="Source Sans Pro"/>
        <family val="2"/>
      </rPr>
      <t xml:space="preserve"> Museo de Cádiz. Principales resultados</t>
    </r>
  </si>
  <si>
    <r>
      <t>Tabla 21.</t>
    </r>
    <r>
      <rPr>
        <sz val="9.5"/>
        <color indexed="8"/>
        <rFont val="Source Sans Pro"/>
        <family val="2"/>
      </rPr>
      <t xml:space="preserve"> Museo Arqueológico de Córdoba. Principales resultados</t>
    </r>
  </si>
  <si>
    <r>
      <t>Tabla 22.</t>
    </r>
    <r>
      <rPr>
        <sz val="9.5"/>
        <color indexed="8"/>
        <rFont val="Source Sans Pro"/>
        <family val="2"/>
      </rPr>
      <t xml:space="preserve"> Museo de Bellas Artes de Córdoba. Principales resultados</t>
    </r>
  </si>
  <si>
    <r>
      <t>Tabla 17.</t>
    </r>
    <r>
      <rPr>
        <sz val="9.5"/>
        <color indexed="8"/>
        <rFont val="Source Sans Pro"/>
        <family val="2"/>
      </rPr>
      <t xml:space="preserve"> Evolución anual de visitas registradas en museos andaluces. Periodo 2013/2023</t>
    </r>
  </si>
  <si>
    <t>Pág. 18</t>
  </si>
  <si>
    <t>'-': Valor nulo. El elevado número de personas usuarias de la biblioteca se debe a que este museo ha habilitado una sala para consultar libros</t>
  </si>
  <si>
    <t>o leer prensa.</t>
  </si>
  <si>
    <t xml:space="preserve">'-': Valor nulo. Este museo está cerrado por obras, aunque desde el mes de febrero ofrece servicios de investigación en la sede de San José </t>
  </si>
  <si>
    <t>de la Rinconada.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</si>
</sst>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0;\-#,##0;\-;&quot;··&quot;"/>
    <numFmt numFmtId="166" formatCode="0.0\ %"/>
    <numFmt numFmtId="167" formatCode="0.0%;\-0.0%;\-;&quot;··&quot;"/>
    <numFmt numFmtId="168" formatCode="0.0\ %;\-0.0\ %;\-;&quot;··&quot;"/>
  </numFmts>
  <fonts count="75" x14ac:knownFonts="1">
    <font>
      <sz val="10"/>
      <name val="Arial"/>
    </font>
    <font>
      <sz val="11"/>
      <color theme="1"/>
      <name val="Calibri"/>
      <family val="2"/>
      <scheme val="minor"/>
    </font>
    <font>
      <u/>
      <sz val="10"/>
      <color indexed="12"/>
      <name val="Arial"/>
      <family val="2"/>
    </font>
    <font>
      <sz val="10"/>
      <name val="Arial"/>
      <family val="2"/>
    </font>
    <font>
      <b/>
      <sz val="18"/>
      <color indexed="62"/>
      <name val="Cambria"/>
      <family val="2"/>
    </font>
    <font>
      <b/>
      <sz val="12"/>
      <name val="Eras Demi ITC"/>
      <family val="2"/>
    </font>
    <font>
      <b/>
      <sz val="12"/>
      <name val="Arial"/>
      <family val="2"/>
    </font>
    <font>
      <sz val="8"/>
      <name val="Arial"/>
      <family val="2"/>
    </font>
    <font>
      <b/>
      <sz val="10"/>
      <name val="Arial"/>
      <family val="2"/>
    </font>
    <font>
      <b/>
      <sz val="8"/>
      <color indexed="8"/>
      <name val="Arial"/>
      <family val="2"/>
    </font>
    <font>
      <sz val="7"/>
      <name val="Arial"/>
      <family val="2"/>
    </font>
    <font>
      <sz val="6.5"/>
      <color indexed="8"/>
      <name val="Arial"/>
      <family val="2"/>
    </font>
    <font>
      <sz val="10"/>
      <name val="Arial"/>
      <family val="2"/>
    </font>
    <font>
      <u/>
      <sz val="11"/>
      <color indexed="12"/>
      <name val="NewsGotT"/>
    </font>
    <font>
      <sz val="8"/>
      <color indexed="8"/>
      <name val="NewsGotT"/>
    </font>
    <font>
      <sz val="10"/>
      <name val="NewsGotT"/>
    </font>
    <font>
      <b/>
      <sz val="7"/>
      <color indexed="8"/>
      <name val="NewsGotT"/>
    </font>
    <font>
      <sz val="11"/>
      <color indexed="8"/>
      <name val="Calibri"/>
      <family val="2"/>
    </font>
    <font>
      <b/>
      <sz val="12"/>
      <color indexed="17"/>
      <name val="NewsGotT"/>
    </font>
    <font>
      <sz val="9"/>
      <color indexed="8"/>
      <name val="Source Sans Pro"/>
      <family val="2"/>
    </font>
    <font>
      <b/>
      <sz val="9"/>
      <color indexed="8"/>
      <name val="Source Sans Pro"/>
      <family val="2"/>
    </font>
    <font>
      <u/>
      <sz val="11"/>
      <color indexed="30"/>
      <name val="Calibri"/>
      <family val="2"/>
    </font>
    <font>
      <sz val="10.5"/>
      <color indexed="8"/>
      <name val="Source Sans Pro"/>
      <family val="2"/>
    </font>
    <font>
      <b/>
      <sz val="10.5"/>
      <color indexed="8"/>
      <name val="Source Sans Pro"/>
      <family val="2"/>
    </font>
    <font>
      <b/>
      <sz val="14"/>
      <color indexed="8"/>
      <name val="Source Sans Pro"/>
      <family val="2"/>
    </font>
    <font>
      <b/>
      <sz val="9.5"/>
      <color indexed="8"/>
      <name val="Source Sans Pro"/>
      <family val="2"/>
    </font>
    <font>
      <sz val="9.5"/>
      <color indexed="8"/>
      <name val="Source Sans Pro"/>
      <family val="2"/>
    </font>
    <font>
      <u/>
      <sz val="9.5"/>
      <color indexed="12"/>
      <name val="Source Sans Pro"/>
      <family val="2"/>
    </font>
    <font>
      <b/>
      <sz val="10"/>
      <name val="Source Sans Pro"/>
      <family val="2"/>
    </font>
    <font>
      <sz val="10"/>
      <name val="Source Sans Pro"/>
      <family val="2"/>
    </font>
    <font>
      <sz val="9"/>
      <name val="Source Sans Pro"/>
      <family val="2"/>
    </font>
    <font>
      <sz val="8"/>
      <name val="Source Sans Pro"/>
      <family val="2"/>
    </font>
    <font>
      <b/>
      <sz val="8"/>
      <color indexed="8"/>
      <name val="Source Sans Pro"/>
      <family val="2"/>
    </font>
    <font>
      <sz val="8"/>
      <color indexed="8"/>
      <name val="Source Sans Pro"/>
      <family val="2"/>
    </font>
    <font>
      <b/>
      <sz val="9"/>
      <name val="Source Sans Pro"/>
      <family val="2"/>
    </font>
    <font>
      <sz val="10"/>
      <color indexed="8"/>
      <name val="Source Sans Pro"/>
      <family val="2"/>
    </font>
    <font>
      <b/>
      <sz val="10"/>
      <color indexed="8"/>
      <name val="Source Sans Pro"/>
      <family val="2"/>
    </font>
    <font>
      <u/>
      <sz val="9"/>
      <color indexed="12"/>
      <name val="Source Sans Pro"/>
      <family val="2"/>
    </font>
    <font>
      <sz val="10"/>
      <name val="Arial"/>
      <family val="2"/>
    </font>
    <font>
      <sz val="11"/>
      <color indexed="8"/>
      <name val="Calibri"/>
      <family val="2"/>
    </font>
    <font>
      <sz val="11"/>
      <color indexed="8"/>
      <name val="NewsGotT"/>
    </font>
    <font>
      <sz val="10"/>
      <color indexed="38"/>
      <name val="Arial"/>
      <family val="2"/>
    </font>
    <font>
      <b/>
      <sz val="10"/>
      <color indexed="9"/>
      <name val="Source Sans Pro"/>
      <family val="2"/>
    </font>
    <font>
      <sz val="9"/>
      <color indexed="8"/>
      <name val="Source Sans Pro"/>
      <family val="2"/>
    </font>
    <font>
      <b/>
      <sz val="9"/>
      <color indexed="8"/>
      <name val="Source Sans Pro"/>
      <family val="2"/>
    </font>
    <font>
      <u/>
      <sz val="9"/>
      <color indexed="12"/>
      <name val="Source Sans Pro"/>
      <family val="2"/>
    </font>
    <font>
      <sz val="8"/>
      <color indexed="8"/>
      <name val="Source Sans Pro"/>
      <family val="2"/>
    </font>
    <font>
      <sz val="10"/>
      <color indexed="8"/>
      <name val="Source Sans Pro"/>
      <family val="2"/>
    </font>
    <font>
      <sz val="9"/>
      <color indexed="10"/>
      <name val="Source Sans Pro"/>
      <family val="2"/>
    </font>
    <font>
      <b/>
      <sz val="10.5"/>
      <color indexed="17"/>
      <name val="Source Sans Pro"/>
      <family val="2"/>
    </font>
    <font>
      <sz val="11"/>
      <color theme="1"/>
      <name val="Calibri"/>
      <family val="2"/>
      <scheme val="minor"/>
    </font>
    <font>
      <u/>
      <sz val="11"/>
      <color theme="10"/>
      <name val="Calibri"/>
      <family val="2"/>
    </font>
    <font>
      <sz val="10"/>
      <color theme="1"/>
      <name val="NewsGotT"/>
    </font>
    <font>
      <b/>
      <sz val="10.5"/>
      <color rgb="FF007933"/>
      <name val="Source Sans Pro"/>
      <family val="2"/>
    </font>
    <font>
      <b/>
      <sz val="10.5"/>
      <color theme="1"/>
      <name val="Source Sans Pro"/>
      <family val="2"/>
    </font>
    <font>
      <sz val="10"/>
      <color rgb="FF369040"/>
      <name val="Arial"/>
      <family val="2"/>
    </font>
    <font>
      <b/>
      <sz val="10"/>
      <color theme="0"/>
      <name val="Source Sans Pro"/>
      <family val="2"/>
    </font>
    <font>
      <sz val="9"/>
      <color theme="1"/>
      <name val="Source Sans Pro"/>
      <family val="2"/>
    </font>
    <font>
      <b/>
      <sz val="9"/>
      <color theme="1"/>
      <name val="Source Sans Pro"/>
      <family val="2"/>
    </font>
    <font>
      <sz val="9"/>
      <color rgb="FF808080"/>
      <name val="Source Sans Pro"/>
      <family val="2"/>
    </font>
    <font>
      <u/>
      <sz val="9"/>
      <color theme="10"/>
      <name val="Source Sans Pro"/>
      <family val="2"/>
    </font>
    <font>
      <sz val="8"/>
      <color theme="1"/>
      <name val="Source Sans Pro"/>
      <family val="2"/>
    </font>
    <font>
      <sz val="9"/>
      <color theme="0"/>
      <name val="Source Sans Pro"/>
      <family val="2"/>
    </font>
    <font>
      <sz val="10.5"/>
      <color rgb="FF007933"/>
      <name val="Source Sans Pro"/>
      <family val="2"/>
    </font>
    <font>
      <sz val="10"/>
      <color theme="1"/>
      <name val="Source Sans Pro"/>
      <family val="2"/>
    </font>
    <font>
      <sz val="9"/>
      <color theme="0" tint="-0.499984740745262"/>
      <name val="Source Sans Pro"/>
      <family val="2"/>
    </font>
    <font>
      <sz val="8"/>
      <color theme="0" tint="-0.499984740745262"/>
      <name val="Source Sans Pro"/>
      <family val="2"/>
    </font>
    <font>
      <sz val="8"/>
      <color rgb="FF808080"/>
      <name val="Source Sans Pro"/>
      <family val="2"/>
    </font>
    <font>
      <b/>
      <sz val="10.5"/>
      <color rgb="FF008000"/>
      <name val="Source Sans Pro"/>
      <family val="2"/>
    </font>
    <font>
      <sz val="8"/>
      <color rgb="FF000000"/>
      <name val="Source Sans Pro"/>
      <family val="2"/>
    </font>
    <font>
      <b/>
      <sz val="8"/>
      <name val="Source Sans Pro"/>
      <family val="2"/>
    </font>
    <font>
      <b/>
      <sz val="10"/>
      <color theme="1"/>
      <name val="Source Sans Pro"/>
      <family val="2"/>
    </font>
    <font>
      <sz val="10"/>
      <color theme="0"/>
      <name val="Source Sans Pro"/>
      <family val="2"/>
    </font>
    <font>
      <sz val="10"/>
      <color rgb="FF808080"/>
      <name val="Source Sans Pro"/>
      <family val="2"/>
    </font>
    <font>
      <sz val="10"/>
      <color theme="0" tint="-0.499984740745262"/>
      <name val="Source Sans Pro"/>
      <family val="2"/>
    </font>
  </fonts>
  <fills count="21">
    <fill>
      <patternFill patternType="none"/>
    </fill>
    <fill>
      <patternFill patternType="gray125"/>
    </fill>
    <fill>
      <patternFill patternType="solid">
        <fgColor indexed="23"/>
        <bgColor indexed="55"/>
      </patternFill>
    </fill>
    <fill>
      <patternFill patternType="solid">
        <fgColor indexed="9"/>
        <bgColor indexed="26"/>
      </patternFill>
    </fill>
    <fill>
      <patternFill patternType="solid">
        <fgColor indexed="23"/>
        <bgColor indexed="9"/>
      </patternFill>
    </fill>
    <fill>
      <patternFill patternType="solid">
        <fgColor indexed="9"/>
        <bgColor indexed="9"/>
      </patternFill>
    </fill>
    <fill>
      <patternFill patternType="solid">
        <fgColor theme="0"/>
        <bgColor theme="0"/>
      </patternFill>
    </fill>
    <fill>
      <patternFill patternType="solid">
        <fgColor theme="0"/>
        <bgColor rgb="FF969696"/>
      </patternFill>
    </fill>
    <fill>
      <patternFill patternType="solid">
        <fgColor rgb="FF369040"/>
        <bgColor indexed="38"/>
      </patternFill>
    </fill>
    <fill>
      <patternFill patternType="solid">
        <fgColor rgb="FFDFE9DB"/>
        <bgColor indexed="26"/>
      </patternFill>
    </fill>
    <fill>
      <patternFill patternType="solid">
        <fgColor rgb="FFDFE9DB"/>
        <bgColor indexed="9"/>
      </patternFill>
    </fill>
    <fill>
      <patternFill patternType="solid">
        <fgColor rgb="FF808080"/>
        <bgColor theme="0"/>
      </patternFill>
    </fill>
    <fill>
      <patternFill patternType="solid">
        <fgColor rgb="FFDFE9DB"/>
        <bgColor theme="0"/>
      </patternFill>
    </fill>
    <fill>
      <patternFill patternType="solid">
        <fgColor theme="0"/>
        <bgColor indexed="26"/>
      </patternFill>
    </fill>
    <fill>
      <patternFill patternType="solid">
        <fgColor rgb="FF808080"/>
        <bgColor indexed="26"/>
      </patternFill>
    </fill>
    <fill>
      <patternFill patternType="solid">
        <fgColor rgb="FF369040"/>
        <bgColor theme="0"/>
      </patternFill>
    </fill>
    <fill>
      <patternFill patternType="solid">
        <fgColor rgb="FF369040"/>
        <bgColor indexed="9"/>
      </patternFill>
    </fill>
    <fill>
      <patternFill patternType="solid">
        <fgColor rgb="FF808080"/>
        <bgColor indexed="55"/>
      </patternFill>
    </fill>
    <fill>
      <patternFill patternType="solid">
        <fgColor theme="1" tint="0.499984740745262"/>
        <bgColor indexed="9"/>
      </patternFill>
    </fill>
    <fill>
      <patternFill patternType="solid">
        <fgColor rgb="FFDFE9DB"/>
        <bgColor indexed="64"/>
      </patternFill>
    </fill>
    <fill>
      <patternFill patternType="solid">
        <fgColor theme="0"/>
        <bgColor indexed="64"/>
      </patternFill>
    </fill>
  </fills>
  <borders count="15">
    <border>
      <left/>
      <right/>
      <top/>
      <bottom/>
      <diagonal/>
    </border>
    <border>
      <left style="thin">
        <color indexed="9"/>
      </left>
      <right style="thin">
        <color indexed="9"/>
      </right>
      <top/>
      <bottom/>
      <diagonal/>
    </border>
    <border>
      <left style="thin">
        <color indexed="9"/>
      </left>
      <right/>
      <top/>
      <bottom/>
      <diagonal/>
    </border>
    <border>
      <left/>
      <right/>
      <top/>
      <bottom style="medium">
        <color rgb="FF369040"/>
      </bottom>
      <diagonal/>
    </border>
    <border>
      <left/>
      <right/>
      <top/>
      <bottom style="medium">
        <color rgb="FF007A33"/>
      </bottom>
      <diagonal/>
    </border>
    <border>
      <left style="thin">
        <color theme="0"/>
      </left>
      <right style="thin">
        <color theme="0"/>
      </right>
      <top/>
      <bottom/>
      <diagonal/>
    </border>
    <border>
      <left/>
      <right style="thin">
        <color theme="0"/>
      </right>
      <top/>
      <bottom/>
      <diagonal/>
    </border>
    <border>
      <left style="thin">
        <color rgb="FF369040"/>
      </left>
      <right style="thin">
        <color indexed="58"/>
      </right>
      <top style="thin">
        <color rgb="FF369040"/>
      </top>
      <bottom style="thin">
        <color rgb="FF369040"/>
      </bottom>
      <diagonal/>
    </border>
    <border>
      <left/>
      <right/>
      <top style="thin">
        <color rgb="FF369040"/>
      </top>
      <bottom style="thin">
        <color rgb="FF369040"/>
      </bottom>
      <diagonal/>
    </border>
    <border>
      <left/>
      <right style="thin">
        <color indexed="58"/>
      </right>
      <top style="thin">
        <color rgb="FF369040"/>
      </top>
      <bottom style="thin">
        <color rgb="FF369040"/>
      </bottom>
      <diagonal/>
    </border>
    <border>
      <left style="thin">
        <color rgb="FF369040"/>
      </left>
      <right/>
      <top style="thin">
        <color rgb="FF369040"/>
      </top>
      <bottom style="thin">
        <color rgb="FF369040"/>
      </bottom>
      <diagonal/>
    </border>
    <border>
      <left/>
      <right style="thin">
        <color rgb="FF369040"/>
      </right>
      <top style="thin">
        <color rgb="FF369040"/>
      </top>
      <bottom style="thin">
        <color rgb="FF369040"/>
      </bottom>
      <diagonal/>
    </border>
    <border>
      <left style="thin">
        <color indexed="58"/>
      </left>
      <right style="thin">
        <color indexed="58"/>
      </right>
      <top style="thin">
        <color rgb="FF369040"/>
      </top>
      <bottom style="thin">
        <color rgb="FF369040"/>
      </bottom>
      <diagonal/>
    </border>
    <border>
      <left style="thin">
        <color indexed="58"/>
      </left>
      <right style="thin">
        <color rgb="FF369040"/>
      </right>
      <top style="thin">
        <color rgb="FF369040"/>
      </top>
      <bottom style="thin">
        <color rgb="FF369040"/>
      </bottom>
      <diagonal/>
    </border>
    <border>
      <left/>
      <right/>
      <top/>
      <bottom style="thin">
        <color theme="0"/>
      </bottom>
      <diagonal/>
    </border>
  </borders>
  <cellStyleXfs count="340">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alignment vertical="top"/>
      <protection locked="0"/>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1" fillId="0" borderId="0">
      <alignment vertical="top"/>
      <protection locked="0"/>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 fillId="0" borderId="0"/>
    <xf numFmtId="0" fontId="50" fillId="0" borderId="0"/>
    <xf numFmtId="0" fontId="3" fillId="0" borderId="0"/>
    <xf numFmtId="0" fontId="5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164" fontId="1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1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xf numFmtId="164" fontId="17" fillId="0" borderId="0" applyFill="0" applyBorder="0" applyAlignment="0" applyProtection="0"/>
    <xf numFmtId="164" fontId="1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9" fontId="3" fillId="0" borderId="0" applyFont="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9" fontId="39"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9" fontId="3"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9" fontId="50" fillId="0" borderId="0" applyFont="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164" fontId="17" fillId="0" borderId="0" applyFill="0" applyBorder="0" applyAlignment="0" applyProtection="0"/>
    <xf numFmtId="0" fontId="4" fillId="0" borderId="0" applyNumberFormat="0" applyFill="0" applyBorder="0" applyAlignment="0" applyProtection="0"/>
    <xf numFmtId="0" fontId="1" fillId="0" borderId="0"/>
  </cellStyleXfs>
  <cellXfs count="333">
    <xf numFmtId="0" fontId="0" fillId="0" borderId="0" xfId="0"/>
    <xf numFmtId="0" fontId="0" fillId="2" borderId="0" xfId="0" applyFill="1"/>
    <xf numFmtId="0" fontId="0" fillId="3" borderId="0" xfId="0" applyFill="1"/>
    <xf numFmtId="0" fontId="5" fillId="2" borderId="0" xfId="0" applyFont="1" applyFill="1"/>
    <xf numFmtId="0" fontId="6" fillId="3" borderId="0" xfId="0" applyFont="1" applyFill="1" applyProtection="1">
      <protection locked="0"/>
    </xf>
    <xf numFmtId="0" fontId="0" fillId="3" borderId="0" xfId="0" applyFill="1" applyProtection="1">
      <protection locked="0"/>
    </xf>
    <xf numFmtId="0" fontId="7" fillId="3" borderId="0" xfId="0" applyFont="1" applyFill="1"/>
    <xf numFmtId="0" fontId="6" fillId="3" borderId="0" xfId="0" applyFont="1" applyFill="1"/>
    <xf numFmtId="0" fontId="3" fillId="3" borderId="0" xfId="50" applyFill="1" applyAlignment="1">
      <alignment vertical="center" wrapText="1"/>
    </xf>
    <xf numFmtId="0" fontId="7" fillId="2" borderId="0" xfId="0" applyFont="1" applyFill="1"/>
    <xf numFmtId="0" fontId="8" fillId="3" borderId="0" xfId="0" applyFont="1" applyFill="1"/>
    <xf numFmtId="0" fontId="8" fillId="3" borderId="0" xfId="0" applyFont="1" applyFill="1" applyProtection="1">
      <protection locked="0"/>
    </xf>
    <xf numFmtId="0" fontId="8" fillId="2" borderId="0" xfId="0" applyFont="1" applyFill="1"/>
    <xf numFmtId="0" fontId="10" fillId="3" borderId="0" xfId="50" applyFont="1" applyFill="1"/>
    <xf numFmtId="2" fontId="11" fillId="3" borderId="0" xfId="0" applyNumberFormat="1" applyFont="1" applyFill="1" applyAlignment="1">
      <alignment vertical="center"/>
    </xf>
    <xf numFmtId="0" fontId="11" fillId="3" borderId="0" xfId="0" applyFont="1" applyFill="1"/>
    <xf numFmtId="0" fontId="13" fillId="5" borderId="0" xfId="1" applyFont="1" applyFill="1" applyBorder="1" applyAlignment="1" applyProtection="1">
      <alignment vertical="center"/>
    </xf>
    <xf numFmtId="0" fontId="15" fillId="3" borderId="0" xfId="0" applyFont="1" applyFill="1" applyAlignment="1" applyProtection="1">
      <alignment vertical="center"/>
      <protection locked="0"/>
    </xf>
    <xf numFmtId="0" fontId="15" fillId="3" borderId="0" xfId="0" applyFont="1" applyFill="1" applyAlignment="1">
      <alignment vertical="center"/>
    </xf>
    <xf numFmtId="0" fontId="15" fillId="2" borderId="0" xfId="0" applyFont="1" applyFill="1" applyAlignment="1">
      <alignment vertical="center"/>
    </xf>
    <xf numFmtId="2" fontId="16" fillId="3" borderId="0" xfId="0" applyNumberFormat="1" applyFont="1" applyFill="1" applyAlignment="1">
      <alignment vertical="center" wrapText="1"/>
    </xf>
    <xf numFmtId="2" fontId="14" fillId="3" borderId="0" xfId="0" applyNumberFormat="1" applyFont="1" applyFill="1" applyAlignment="1">
      <alignment horizontal="right" vertical="center" wrapText="1"/>
    </xf>
    <xf numFmtId="0" fontId="17" fillId="2" borderId="0" xfId="141" applyFill="1" applyAlignment="1">
      <alignment vertical="center"/>
    </xf>
    <xf numFmtId="0" fontId="17" fillId="3" borderId="0" xfId="141" applyFill="1" applyAlignment="1">
      <alignment vertical="center"/>
    </xf>
    <xf numFmtId="0" fontId="22" fillId="2" borderId="0" xfId="141" applyFont="1" applyFill="1" applyAlignment="1">
      <alignment vertical="center"/>
    </xf>
    <xf numFmtId="0" fontId="22" fillId="3" borderId="0" xfId="141" applyFont="1" applyFill="1" applyAlignment="1">
      <alignment vertical="center"/>
    </xf>
    <xf numFmtId="0" fontId="23" fillId="3" borderId="0" xfId="141" applyFont="1" applyFill="1" applyAlignment="1">
      <alignment vertical="center"/>
    </xf>
    <xf numFmtId="0" fontId="18" fillId="3" borderId="0" xfId="141" applyFont="1" applyFill="1" applyAlignment="1">
      <alignment vertical="center"/>
    </xf>
    <xf numFmtId="0" fontId="24" fillId="3" borderId="0" xfId="141" applyFont="1" applyFill="1" applyAlignment="1">
      <alignment vertical="center"/>
    </xf>
    <xf numFmtId="0" fontId="25" fillId="3" borderId="0" xfId="141" applyFont="1" applyFill="1" applyAlignment="1">
      <alignment vertical="center"/>
    </xf>
    <xf numFmtId="0" fontId="25" fillId="2" borderId="0" xfId="141" applyFont="1" applyFill="1" applyAlignment="1">
      <alignment vertical="center"/>
    </xf>
    <xf numFmtId="0" fontId="27" fillId="5" borderId="0" xfId="1" applyFont="1" applyFill="1" applyBorder="1" applyAlignment="1" applyProtection="1">
      <alignment vertical="center"/>
    </xf>
    <xf numFmtId="0" fontId="26" fillId="3" borderId="0" xfId="141" applyFont="1" applyFill="1" applyAlignment="1">
      <alignment vertical="center"/>
    </xf>
    <xf numFmtId="0" fontId="26" fillId="2" borderId="0" xfId="141" applyFont="1" applyFill="1" applyAlignment="1">
      <alignment vertical="center"/>
    </xf>
    <xf numFmtId="0" fontId="19" fillId="3" borderId="0" xfId="0" applyFont="1" applyFill="1" applyAlignment="1">
      <alignment vertical="center"/>
    </xf>
    <xf numFmtId="165" fontId="19" fillId="3" borderId="0" xfId="0" applyNumberFormat="1" applyFont="1" applyFill="1" applyAlignment="1">
      <alignment horizontal="right" vertical="center"/>
    </xf>
    <xf numFmtId="165" fontId="20" fillId="3" borderId="0" xfId="0" applyNumberFormat="1" applyFont="1" applyFill="1" applyAlignment="1">
      <alignment horizontal="right" vertical="center"/>
    </xf>
    <xf numFmtId="0" fontId="31" fillId="2" borderId="0" xfId="0" applyFont="1" applyFill="1"/>
    <xf numFmtId="0" fontId="31" fillId="2" borderId="0" xfId="0" applyFont="1" applyFill="1" applyAlignment="1">
      <alignment vertical="center"/>
    </xf>
    <xf numFmtId="0" fontId="43" fillId="5" borderId="0" xfId="53" applyFont="1" applyFill="1" applyAlignment="1">
      <alignment vertical="center"/>
    </xf>
    <xf numFmtId="0" fontId="43" fillId="4" borderId="0" xfId="53" applyFont="1" applyFill="1" applyAlignment="1">
      <alignment vertical="center"/>
    </xf>
    <xf numFmtId="166" fontId="30" fillId="5" borderId="0" xfId="152" applyNumberFormat="1" applyFont="1" applyFill="1" applyBorder="1" applyAlignment="1">
      <alignment vertical="center"/>
    </xf>
    <xf numFmtId="0" fontId="35" fillId="5" borderId="0" xfId="53" applyFont="1" applyFill="1" applyAlignment="1">
      <alignment vertical="center"/>
    </xf>
    <xf numFmtId="0" fontId="45" fillId="5" borderId="0" xfId="4" applyFont="1" applyFill="1" applyBorder="1" applyAlignment="1" applyProtection="1">
      <alignment horizontal="right" vertical="center"/>
    </xf>
    <xf numFmtId="0" fontId="46" fillId="5" borderId="0" xfId="53" applyFont="1" applyFill="1" applyAlignment="1">
      <alignment vertical="center"/>
    </xf>
    <xf numFmtId="0" fontId="46" fillId="4" borderId="0" xfId="53" applyFont="1" applyFill="1" applyAlignment="1">
      <alignment vertical="center"/>
    </xf>
    <xf numFmtId="167" fontId="30" fillId="5" borderId="0" xfId="152" applyNumberFormat="1" applyFont="1" applyFill="1" applyBorder="1" applyAlignment="1">
      <alignment vertical="center"/>
    </xf>
    <xf numFmtId="0" fontId="48" fillId="4" borderId="0" xfId="53" applyFont="1" applyFill="1" applyAlignment="1">
      <alignment vertical="center"/>
    </xf>
    <xf numFmtId="0" fontId="25" fillId="5" borderId="0" xfId="53" applyFont="1" applyFill="1" applyAlignment="1">
      <alignment vertical="center"/>
    </xf>
    <xf numFmtId="2" fontId="20" fillId="3" borderId="0" xfId="0" applyNumberFormat="1" applyFont="1" applyFill="1" applyAlignment="1">
      <alignment horizontal="left" vertical="center" wrapText="1" indent="5"/>
    </xf>
    <xf numFmtId="2" fontId="32" fillId="3" borderId="0" xfId="0" applyNumberFormat="1" applyFont="1" applyFill="1" applyAlignment="1">
      <alignment horizontal="left" vertical="center" wrapText="1"/>
    </xf>
    <xf numFmtId="0" fontId="43" fillId="5" borderId="3" xfId="53" applyFont="1" applyFill="1" applyBorder="1" applyAlignment="1">
      <alignment vertical="center"/>
    </xf>
    <xf numFmtId="0" fontId="41" fillId="3" borderId="3" xfId="0" applyFont="1" applyFill="1" applyBorder="1" applyProtection="1">
      <protection locked="0"/>
    </xf>
    <xf numFmtId="0" fontId="41" fillId="3" borderId="3" xfId="0" applyFont="1" applyFill="1" applyBorder="1"/>
    <xf numFmtId="0" fontId="52" fillId="6" borderId="0" xfId="53" applyFont="1" applyFill="1" applyAlignment="1">
      <alignment horizontal="right" vertical="center"/>
    </xf>
    <xf numFmtId="2" fontId="16" fillId="7" borderId="0" xfId="0" applyNumberFormat="1" applyFont="1" applyFill="1" applyAlignment="1">
      <alignment vertical="center"/>
    </xf>
    <xf numFmtId="0" fontId="53" fillId="3" borderId="0" xfId="141" applyFont="1" applyFill="1" applyAlignment="1">
      <alignment vertical="center"/>
    </xf>
    <xf numFmtId="0" fontId="54" fillId="6" borderId="0" xfId="53" applyFont="1" applyFill="1" applyAlignment="1">
      <alignment vertical="center"/>
    </xf>
    <xf numFmtId="0" fontId="55" fillId="3" borderId="3" xfId="0" applyFont="1" applyFill="1" applyBorder="1"/>
    <xf numFmtId="0" fontId="55" fillId="3" borderId="3" xfId="0" applyFont="1" applyFill="1" applyBorder="1" applyProtection="1">
      <protection locked="0"/>
    </xf>
    <xf numFmtId="164" fontId="56" fillId="8" borderId="0" xfId="154" applyFont="1" applyFill="1" applyBorder="1" applyAlignment="1" applyProtection="1">
      <alignment vertical="center" wrapText="1"/>
    </xf>
    <xf numFmtId="164" fontId="56" fillId="8" borderId="0" xfId="154" applyFont="1" applyFill="1" applyBorder="1" applyAlignment="1" applyProtection="1">
      <alignment horizontal="left" vertical="center" wrapText="1"/>
    </xf>
    <xf numFmtId="164" fontId="56" fillId="8" borderId="1" xfId="154" applyFont="1" applyFill="1" applyBorder="1" applyAlignment="1" applyProtection="1">
      <alignment horizontal="center" vertical="center" wrapText="1"/>
    </xf>
    <xf numFmtId="164" fontId="56" fillId="8" borderId="2" xfId="154" applyFont="1" applyFill="1" applyBorder="1" applyAlignment="1" applyProtection="1">
      <alignment horizontal="center" vertical="center" wrapText="1"/>
    </xf>
    <xf numFmtId="0" fontId="9" fillId="3" borderId="3" xfId="0" applyFont="1" applyFill="1" applyBorder="1" applyAlignment="1">
      <alignment vertical="center"/>
    </xf>
    <xf numFmtId="165" fontId="9" fillId="3" borderId="3" xfId="0" applyNumberFormat="1" applyFont="1" applyFill="1" applyBorder="1" applyAlignment="1">
      <alignment horizontal="right" vertical="center"/>
    </xf>
    <xf numFmtId="0" fontId="0" fillId="3" borderId="3" xfId="0" applyFill="1" applyBorder="1" applyProtection="1">
      <protection locked="0"/>
    </xf>
    <xf numFmtId="0" fontId="20" fillId="9" borderId="0" xfId="0" applyFont="1" applyFill="1" applyAlignment="1">
      <alignment vertical="center"/>
    </xf>
    <xf numFmtId="165" fontId="20" fillId="9" borderId="0" xfId="0" applyNumberFormat="1" applyFont="1" applyFill="1" applyAlignment="1">
      <alignment vertical="center"/>
    </xf>
    <xf numFmtId="165" fontId="19" fillId="9" borderId="0" xfId="0" applyNumberFormat="1" applyFont="1" applyFill="1" applyAlignment="1">
      <alignment horizontal="right" vertical="center"/>
    </xf>
    <xf numFmtId="0" fontId="30" fillId="9" borderId="0" xfId="0" applyFont="1" applyFill="1" applyAlignment="1" applyProtection="1">
      <alignment vertical="center"/>
      <protection locked="0"/>
    </xf>
    <xf numFmtId="165" fontId="20" fillId="9" borderId="0" xfId="0" applyNumberFormat="1" applyFont="1" applyFill="1" applyAlignment="1">
      <alignment horizontal="right" vertical="center"/>
    </xf>
    <xf numFmtId="0" fontId="20" fillId="10" borderId="0" xfId="0" applyFont="1" applyFill="1" applyAlignment="1">
      <alignment vertical="center"/>
    </xf>
    <xf numFmtId="165" fontId="20" fillId="10" borderId="0" xfId="0" applyNumberFormat="1" applyFont="1" applyFill="1" applyAlignment="1">
      <alignment horizontal="right" vertical="center"/>
    </xf>
    <xf numFmtId="0" fontId="31" fillId="3" borderId="0" xfId="0" applyFont="1" applyFill="1"/>
    <xf numFmtId="0" fontId="31" fillId="3" borderId="0" xfId="0" applyFont="1" applyFill="1" applyProtection="1">
      <protection locked="0"/>
    </xf>
    <xf numFmtId="0" fontId="31" fillId="3" borderId="0" xfId="0" applyFont="1" applyFill="1" applyAlignment="1">
      <alignment vertical="center"/>
    </xf>
    <xf numFmtId="0" fontId="31" fillId="3" borderId="0" xfId="0" applyFont="1" applyFill="1" applyAlignment="1" applyProtection="1">
      <alignment vertical="center"/>
      <protection locked="0"/>
    </xf>
    <xf numFmtId="2" fontId="32" fillId="3" borderId="0" xfId="0" applyNumberFormat="1" applyFont="1" applyFill="1" applyAlignment="1">
      <alignment horizontal="left" vertical="center"/>
    </xf>
    <xf numFmtId="2" fontId="32" fillId="3" borderId="0" xfId="0" applyNumberFormat="1" applyFont="1" applyFill="1" applyAlignment="1">
      <alignment vertical="center" wrapText="1"/>
    </xf>
    <xf numFmtId="0" fontId="57" fillId="6" borderId="0" xfId="53" applyFont="1" applyFill="1" applyAlignment="1">
      <alignment horizontal="right" vertical="center"/>
    </xf>
    <xf numFmtId="0" fontId="31" fillId="3" borderId="0" xfId="0" quotePrefix="1" applyFont="1" applyFill="1" applyAlignment="1">
      <alignment horizontal="left"/>
    </xf>
    <xf numFmtId="0" fontId="57" fillId="6" borderId="0" xfId="53" applyFont="1" applyFill="1" applyAlignment="1">
      <alignment vertical="center"/>
    </xf>
    <xf numFmtId="0" fontId="57" fillId="11" borderId="0" xfId="53" applyFont="1" applyFill="1" applyAlignment="1">
      <alignment vertical="center"/>
    </xf>
    <xf numFmtId="165" fontId="57" fillId="6" borderId="0" xfId="53" applyNumberFormat="1" applyFont="1" applyFill="1" applyAlignment="1">
      <alignment vertical="center"/>
    </xf>
    <xf numFmtId="165" fontId="58" fillId="6" borderId="0" xfId="53" applyNumberFormat="1" applyFont="1" applyFill="1" applyAlignment="1">
      <alignment vertical="center"/>
    </xf>
    <xf numFmtId="0" fontId="35" fillId="6" borderId="0" xfId="53" applyFont="1" applyFill="1" applyAlignment="1">
      <alignment vertical="center"/>
    </xf>
    <xf numFmtId="0" fontId="59" fillId="11" borderId="0" xfId="53" applyFont="1" applyFill="1" applyAlignment="1">
      <alignment vertical="center"/>
    </xf>
    <xf numFmtId="3" fontId="59" fillId="11" borderId="0" xfId="53" applyNumberFormat="1" applyFont="1" applyFill="1" applyAlignment="1">
      <alignment vertical="center"/>
    </xf>
    <xf numFmtId="0" fontId="60" fillId="6" borderId="0" xfId="4" applyFont="1" applyFill="1" applyBorder="1" applyAlignment="1" applyProtection="1">
      <alignment horizontal="right" vertical="center"/>
    </xf>
    <xf numFmtId="0" fontId="57" fillId="6" borderId="4" xfId="53" applyFont="1" applyFill="1" applyBorder="1" applyAlignment="1">
      <alignment vertical="center"/>
    </xf>
    <xf numFmtId="0" fontId="19" fillId="6" borderId="0" xfId="53" applyFont="1" applyFill="1" applyAlignment="1">
      <alignment vertical="center"/>
    </xf>
    <xf numFmtId="0" fontId="57" fillId="6" borderId="3" xfId="53" applyFont="1" applyFill="1" applyBorder="1" applyAlignment="1">
      <alignment vertical="center"/>
    </xf>
    <xf numFmtId="0" fontId="61" fillId="6" borderId="0" xfId="53" applyFont="1" applyFill="1" applyAlignment="1">
      <alignment vertical="center"/>
    </xf>
    <xf numFmtId="0" fontId="61" fillId="11" borderId="0" xfId="53" applyFont="1" applyFill="1" applyAlignment="1">
      <alignment vertical="center"/>
    </xf>
    <xf numFmtId="0" fontId="58" fillId="12" borderId="0" xfId="53" applyFont="1" applyFill="1" applyAlignment="1">
      <alignment vertical="center"/>
    </xf>
    <xf numFmtId="0" fontId="57" fillId="12" borderId="0" xfId="53" applyFont="1" applyFill="1" applyAlignment="1">
      <alignment vertical="center"/>
    </xf>
    <xf numFmtId="165" fontId="57" fillId="12" borderId="0" xfId="53" applyNumberFormat="1" applyFont="1" applyFill="1" applyAlignment="1">
      <alignment vertical="center"/>
    </xf>
    <xf numFmtId="165" fontId="58" fillId="12" borderId="0" xfId="53" applyNumberFormat="1" applyFont="1" applyFill="1" applyAlignment="1">
      <alignment vertical="center"/>
    </xf>
    <xf numFmtId="0" fontId="30" fillId="3" borderId="0" xfId="0" applyFont="1" applyFill="1"/>
    <xf numFmtId="0" fontId="30" fillId="3" borderId="0" xfId="0" applyFont="1" applyFill="1" applyProtection="1">
      <protection locked="0"/>
    </xf>
    <xf numFmtId="0" fontId="30" fillId="2" borderId="0" xfId="0" applyFont="1" applyFill="1"/>
    <xf numFmtId="0" fontId="34" fillId="3" borderId="0" xfId="0" applyFont="1" applyFill="1"/>
    <xf numFmtId="0" fontId="34" fillId="3" borderId="0" xfId="0" applyFont="1" applyFill="1" applyProtection="1">
      <protection locked="0"/>
    </xf>
    <xf numFmtId="0" fontId="34" fillId="2" borderId="0" xfId="0" applyFont="1" applyFill="1"/>
    <xf numFmtId="0" fontId="19" fillId="3" borderId="0" xfId="0" applyFont="1" applyFill="1" applyAlignment="1">
      <alignment horizontal="left" vertical="center"/>
    </xf>
    <xf numFmtId="0" fontId="37" fillId="3" borderId="0" xfId="1" applyNumberFormat="1" applyFont="1" applyFill="1" applyBorder="1" applyAlignment="1" applyProtection="1">
      <alignment horizontal="right" vertical="center"/>
      <protection locked="0"/>
    </xf>
    <xf numFmtId="0" fontId="30" fillId="3" borderId="0" xfId="50" applyFont="1" applyFill="1" applyAlignment="1">
      <alignment vertical="center" wrapText="1"/>
    </xf>
    <xf numFmtId="0" fontId="30" fillId="3" borderId="0" xfId="50" applyFont="1" applyFill="1"/>
    <xf numFmtId="2" fontId="19" fillId="3" borderId="0" xfId="0" applyNumberFormat="1" applyFont="1" applyFill="1" applyAlignment="1">
      <alignment vertical="center"/>
    </xf>
    <xf numFmtId="0" fontId="19" fillId="3" borderId="0" xfId="0" applyFont="1" applyFill="1"/>
    <xf numFmtId="0" fontId="30" fillId="3" borderId="0" xfId="0" applyFont="1" applyFill="1" applyAlignment="1">
      <alignment vertical="center"/>
    </xf>
    <xf numFmtId="0" fontId="30" fillId="3" borderId="0" xfId="0" applyFont="1" applyFill="1" applyAlignment="1">
      <alignment horizontal="left" indent="4"/>
    </xf>
    <xf numFmtId="2" fontId="20" fillId="3" borderId="0" xfId="0" applyNumberFormat="1" applyFont="1" applyFill="1" applyAlignment="1">
      <alignment vertical="center" wrapText="1"/>
    </xf>
    <xf numFmtId="0" fontId="30" fillId="3" borderId="0" xfId="0" applyFont="1" applyFill="1" applyAlignment="1" applyProtection="1">
      <alignment vertical="center"/>
      <protection locked="0"/>
    </xf>
    <xf numFmtId="0" fontId="30" fillId="2" borderId="0" xfId="0" applyFont="1" applyFill="1" applyAlignment="1">
      <alignment vertical="center"/>
    </xf>
    <xf numFmtId="2" fontId="20" fillId="3" borderId="0" xfId="0" applyNumberFormat="1" applyFont="1" applyFill="1" applyAlignment="1">
      <alignment horizontal="left" vertical="center" indent="5"/>
    </xf>
    <xf numFmtId="2" fontId="20" fillId="3" borderId="0" xfId="0" applyNumberFormat="1" applyFont="1" applyFill="1" applyAlignment="1">
      <alignment horizontal="left" vertical="center" wrapText="1"/>
    </xf>
    <xf numFmtId="2" fontId="20" fillId="7" borderId="0" xfId="0" applyNumberFormat="1" applyFont="1" applyFill="1" applyAlignment="1">
      <alignment vertical="center"/>
    </xf>
    <xf numFmtId="2" fontId="19" fillId="3" borderId="0" xfId="0" applyNumberFormat="1" applyFont="1" applyFill="1" applyAlignment="1">
      <alignment horizontal="right" vertical="center" wrapText="1"/>
    </xf>
    <xf numFmtId="2" fontId="20" fillId="13" borderId="0" xfId="0" applyNumberFormat="1" applyFont="1" applyFill="1" applyAlignment="1">
      <alignment horizontal="left" vertical="center" indent="5"/>
    </xf>
    <xf numFmtId="2" fontId="20" fillId="14" borderId="0" xfId="0" applyNumberFormat="1" applyFont="1" applyFill="1" applyAlignment="1">
      <alignment horizontal="left" vertical="center" indent="5"/>
    </xf>
    <xf numFmtId="0" fontId="30" fillId="3" borderId="3" xfId="0" applyFont="1" applyFill="1" applyBorder="1"/>
    <xf numFmtId="0" fontId="30" fillId="3" borderId="3" xfId="0" applyFont="1" applyFill="1" applyBorder="1" applyProtection="1">
      <protection locked="0"/>
    </xf>
    <xf numFmtId="0" fontId="56" fillId="15" borderId="0" xfId="53" applyFont="1" applyFill="1" applyAlignment="1">
      <alignment vertical="center"/>
    </xf>
    <xf numFmtId="0" fontId="56" fillId="15" borderId="5" xfId="53" applyFont="1" applyFill="1" applyBorder="1" applyAlignment="1">
      <alignment horizontal="center" vertical="center"/>
    </xf>
    <xf numFmtId="164" fontId="56" fillId="8" borderId="0" xfId="154" applyFont="1" applyFill="1" applyBorder="1" applyAlignment="1" applyProtection="1">
      <alignment horizontal="right" vertical="center" wrapText="1"/>
    </xf>
    <xf numFmtId="164" fontId="56" fillId="8" borderId="0" xfId="154" applyFont="1" applyFill="1" applyBorder="1" applyAlignment="1" applyProtection="1">
      <alignment horizontal="center" vertical="center" wrapText="1"/>
    </xf>
    <xf numFmtId="164" fontId="56" fillId="8" borderId="0" xfId="154" applyFont="1" applyFill="1" applyBorder="1" applyAlignment="1" applyProtection="1">
      <alignment horizontal="right" vertical="center" wrapText="1" indent="1"/>
    </xf>
    <xf numFmtId="0" fontId="20" fillId="10" borderId="0" xfId="0" applyFont="1" applyFill="1" applyAlignment="1">
      <alignment horizontal="left" vertical="center"/>
    </xf>
    <xf numFmtId="0" fontId="62" fillId="11" borderId="0" xfId="53" applyFont="1" applyFill="1" applyAlignment="1">
      <alignment vertical="center"/>
    </xf>
    <xf numFmtId="0" fontId="30" fillId="3" borderId="3" xfId="50" applyFont="1" applyFill="1" applyBorder="1"/>
    <xf numFmtId="2" fontId="19" fillId="3" borderId="3" xfId="0" applyNumberFormat="1" applyFont="1" applyFill="1" applyBorder="1" applyAlignment="1">
      <alignment vertical="center"/>
    </xf>
    <xf numFmtId="0" fontId="19" fillId="3" borderId="3" xfId="0" applyFont="1" applyFill="1" applyBorder="1"/>
    <xf numFmtId="0" fontId="28" fillId="3" borderId="0" xfId="50" applyFont="1" applyFill="1" applyAlignment="1">
      <alignment vertical="center"/>
    </xf>
    <xf numFmtId="0" fontId="63" fillId="6" borderId="0" xfId="53" applyFont="1" applyFill="1" applyAlignment="1">
      <alignment vertical="center"/>
    </xf>
    <xf numFmtId="0" fontId="63" fillId="11" borderId="0" xfId="53" applyFont="1" applyFill="1" applyAlignment="1">
      <alignment vertical="center"/>
    </xf>
    <xf numFmtId="165" fontId="62" fillId="11" borderId="0" xfId="53" applyNumberFormat="1" applyFont="1" applyFill="1" applyAlignment="1">
      <alignment vertical="center"/>
    </xf>
    <xf numFmtId="0" fontId="61" fillId="6" borderId="0" xfId="53" quotePrefix="1" applyFont="1" applyFill="1" applyAlignment="1">
      <alignment vertical="center"/>
    </xf>
    <xf numFmtId="0" fontId="20" fillId="3" borderId="3" xfId="0" applyFont="1" applyFill="1" applyBorder="1" applyAlignment="1">
      <alignment vertical="center"/>
    </xf>
    <xf numFmtId="165" fontId="20" fillId="3" borderId="3" xfId="0" applyNumberFormat="1" applyFont="1" applyFill="1" applyBorder="1" applyAlignment="1">
      <alignment horizontal="right" vertical="center"/>
    </xf>
    <xf numFmtId="0" fontId="31" fillId="3" borderId="0" xfId="0" quotePrefix="1" applyFont="1" applyFill="1" applyAlignment="1">
      <alignment horizontal="left" vertical="center"/>
    </xf>
    <xf numFmtId="0" fontId="31" fillId="3" borderId="0" xfId="50" applyFont="1" applyFill="1"/>
    <xf numFmtId="2" fontId="33" fillId="3" borderId="0" xfId="0" applyNumberFormat="1" applyFont="1" applyFill="1" applyAlignment="1">
      <alignment vertical="center"/>
    </xf>
    <xf numFmtId="0" fontId="31" fillId="3" borderId="0" xfId="50" applyFont="1" applyFill="1" applyAlignment="1">
      <alignment vertical="center"/>
    </xf>
    <xf numFmtId="0" fontId="56" fillId="8" borderId="1" xfId="154" applyNumberFormat="1" applyFont="1" applyFill="1" applyBorder="1" applyAlignment="1" applyProtection="1">
      <alignment horizontal="center" vertical="center" wrapText="1"/>
    </xf>
    <xf numFmtId="167" fontId="57" fillId="12" borderId="0" xfId="53" applyNumberFormat="1" applyFont="1" applyFill="1" applyAlignment="1">
      <alignment vertical="center"/>
    </xf>
    <xf numFmtId="0" fontId="56" fillId="15" borderId="6" xfId="53" applyFont="1" applyFill="1" applyBorder="1" applyAlignment="1">
      <alignment horizontal="center" vertical="center"/>
    </xf>
    <xf numFmtId="0" fontId="65" fillId="11" borderId="0" xfId="53" applyFont="1" applyFill="1" applyAlignment="1">
      <alignment vertical="center"/>
    </xf>
    <xf numFmtId="0" fontId="66" fillId="11" borderId="0" xfId="53" applyFont="1" applyFill="1" applyAlignment="1">
      <alignment vertical="center"/>
    </xf>
    <xf numFmtId="3" fontId="66" fillId="11" borderId="0" xfId="53" applyNumberFormat="1" applyFont="1" applyFill="1" applyAlignment="1">
      <alignment vertical="center"/>
    </xf>
    <xf numFmtId="0" fontId="19" fillId="3" borderId="0" xfId="0" applyFont="1" applyFill="1" applyAlignment="1">
      <alignment horizontal="left" vertical="center" indent="1"/>
    </xf>
    <xf numFmtId="0" fontId="42" fillId="16" borderId="0" xfId="53" applyFont="1" applyFill="1" applyAlignment="1">
      <alignment vertical="center"/>
    </xf>
    <xf numFmtId="0" fontId="42" fillId="16" borderId="1" xfId="53" applyFont="1" applyFill="1" applyBorder="1" applyAlignment="1">
      <alignment horizontal="center" vertical="center"/>
    </xf>
    <xf numFmtId="0" fontId="44" fillId="10" borderId="0" xfId="53" applyFont="1" applyFill="1" applyAlignment="1">
      <alignment vertical="center"/>
    </xf>
    <xf numFmtId="0" fontId="43" fillId="10" borderId="0" xfId="53" applyFont="1" applyFill="1" applyAlignment="1">
      <alignment vertical="center"/>
    </xf>
    <xf numFmtId="165" fontId="43" fillId="10" borderId="0" xfId="53" applyNumberFormat="1" applyFont="1" applyFill="1" applyAlignment="1">
      <alignment vertical="center"/>
    </xf>
    <xf numFmtId="166" fontId="34" fillId="10" borderId="0" xfId="152" applyNumberFormat="1" applyFont="1" applyFill="1" applyBorder="1" applyAlignment="1">
      <alignment vertical="center"/>
    </xf>
    <xf numFmtId="166" fontId="30" fillId="3" borderId="0" xfId="203" applyNumberFormat="1" applyFont="1" applyFill="1" applyBorder="1" applyAlignment="1">
      <alignment horizontal="right" vertical="center"/>
    </xf>
    <xf numFmtId="167" fontId="30" fillId="3" borderId="0" xfId="203" applyNumberFormat="1" applyFont="1" applyFill="1" applyBorder="1" applyAlignment="1">
      <alignment horizontal="right" vertical="center"/>
    </xf>
    <xf numFmtId="166" fontId="34" fillId="10" borderId="0" xfId="203" applyNumberFormat="1" applyFont="1" applyFill="1" applyBorder="1" applyAlignment="1">
      <alignment horizontal="right" vertical="center"/>
    </xf>
    <xf numFmtId="168" fontId="30" fillId="3" borderId="0" xfId="203" applyNumberFormat="1" applyFont="1" applyFill="1" applyBorder="1" applyAlignment="1">
      <alignment horizontal="right" vertical="center"/>
    </xf>
    <xf numFmtId="168" fontId="30" fillId="9" borderId="0" xfId="203" applyNumberFormat="1" applyFont="1" applyFill="1" applyBorder="1" applyAlignment="1">
      <alignment horizontal="right" vertical="center"/>
    </xf>
    <xf numFmtId="168" fontId="34" fillId="10" borderId="0" xfId="203" applyNumberFormat="1" applyFont="1" applyFill="1" applyBorder="1" applyAlignment="1">
      <alignment horizontal="right" vertical="center"/>
    </xf>
    <xf numFmtId="166" fontId="34" fillId="12" borderId="0" xfId="203" applyNumberFormat="1" applyFont="1" applyFill="1" applyBorder="1" applyAlignment="1">
      <alignment vertical="center"/>
    </xf>
    <xf numFmtId="166" fontId="30" fillId="6" borderId="0" xfId="203" applyNumberFormat="1" applyFont="1" applyFill="1" applyBorder="1" applyAlignment="1">
      <alignment vertical="center"/>
    </xf>
    <xf numFmtId="167" fontId="30" fillId="6" borderId="0" xfId="203" applyNumberFormat="1" applyFont="1" applyFill="1" applyBorder="1" applyAlignment="1">
      <alignment vertical="center"/>
    </xf>
    <xf numFmtId="167" fontId="34" fillId="12" borderId="0" xfId="203" applyNumberFormat="1" applyFont="1" applyFill="1" applyBorder="1" applyAlignment="1">
      <alignment vertical="center"/>
    </xf>
    <xf numFmtId="0" fontId="31" fillId="3" borderId="0" xfId="0" applyFont="1" applyFill="1" applyAlignment="1">
      <alignment horizontal="left"/>
    </xf>
    <xf numFmtId="0" fontId="32" fillId="3" borderId="0" xfId="0" applyFont="1" applyFill="1" applyAlignment="1">
      <alignment horizontal="left" vertical="center"/>
    </xf>
    <xf numFmtId="0" fontId="32" fillId="3" borderId="0" xfId="149" applyFont="1" applyFill="1" applyAlignment="1">
      <alignment vertical="center" wrapText="1"/>
    </xf>
    <xf numFmtId="0" fontId="31" fillId="3" borderId="0" xfId="142" applyFont="1" applyFill="1" applyAlignment="1">
      <alignment horizontal="left"/>
    </xf>
    <xf numFmtId="0" fontId="65" fillId="4" borderId="0" xfId="53" applyFont="1" applyFill="1" applyAlignment="1">
      <alignment vertical="center"/>
    </xf>
    <xf numFmtId="0" fontId="59" fillId="17" borderId="0" xfId="0" applyFont="1" applyFill="1"/>
    <xf numFmtId="0" fontId="59" fillId="2" borderId="0" xfId="0" applyFont="1" applyFill="1"/>
    <xf numFmtId="0" fontId="67" fillId="2" borderId="0" xfId="0" applyFont="1" applyFill="1"/>
    <xf numFmtId="0" fontId="59" fillId="2" borderId="0" xfId="0" applyFont="1" applyFill="1" applyAlignment="1">
      <alignment vertical="center"/>
    </xf>
    <xf numFmtId="164" fontId="42" fillId="8" borderId="0" xfId="154" applyFont="1" applyFill="1" applyAlignment="1">
      <alignment vertical="center" wrapText="1"/>
    </xf>
    <xf numFmtId="164" fontId="42" fillId="8" borderId="0" xfId="154" applyFont="1" applyFill="1" applyAlignment="1">
      <alignment horizontal="left" vertical="center" wrapText="1"/>
    </xf>
    <xf numFmtId="164" fontId="42" fillId="8" borderId="1" xfId="154" applyFont="1" applyFill="1" applyBorder="1" applyAlignment="1">
      <alignment horizontal="center" vertical="center" wrapText="1"/>
    </xf>
    <xf numFmtId="164" fontId="42" fillId="8" borderId="2" xfId="154" applyFont="1" applyFill="1" applyBorder="1" applyAlignment="1">
      <alignment horizontal="center" vertical="center" wrapText="1"/>
    </xf>
    <xf numFmtId="165" fontId="0" fillId="3" borderId="0" xfId="0" applyNumberFormat="1" applyFill="1" applyProtection="1">
      <protection locked="0"/>
    </xf>
    <xf numFmtId="0" fontId="19" fillId="3" borderId="0" xfId="143" applyFont="1" applyFill="1" applyAlignment="1">
      <alignment vertical="center"/>
    </xf>
    <xf numFmtId="165" fontId="34" fillId="9" borderId="0" xfId="0" applyNumberFormat="1" applyFont="1" applyFill="1" applyAlignment="1" applyProtection="1">
      <alignment vertical="center"/>
      <protection locked="0"/>
    </xf>
    <xf numFmtId="0" fontId="31" fillId="3" borderId="0" xfId="142" applyFont="1" applyFill="1"/>
    <xf numFmtId="0" fontId="31" fillId="3" borderId="0" xfId="142" quotePrefix="1" applyFont="1" applyFill="1" applyAlignment="1">
      <alignment horizontal="left"/>
    </xf>
    <xf numFmtId="0" fontId="31" fillId="3" borderId="0" xfId="142" applyFont="1" applyFill="1" applyProtection="1">
      <protection locked="0"/>
    </xf>
    <xf numFmtId="0" fontId="31" fillId="3" borderId="0" xfId="142" applyFont="1" applyFill="1" applyAlignment="1">
      <alignment vertical="center"/>
    </xf>
    <xf numFmtId="0" fontId="32" fillId="3" borderId="0" xfId="149" applyFont="1" applyFill="1" applyAlignment="1">
      <alignment horizontal="left" vertical="center"/>
    </xf>
    <xf numFmtId="2" fontId="32" fillId="3" borderId="0" xfId="142" applyNumberFormat="1" applyFont="1" applyFill="1" applyAlignment="1">
      <alignment vertical="center" wrapText="1"/>
    </xf>
    <xf numFmtId="0" fontId="31" fillId="3" borderId="0" xfId="142" applyFont="1" applyFill="1" applyAlignment="1" applyProtection="1">
      <alignment vertical="center"/>
      <protection locked="0"/>
    </xf>
    <xf numFmtId="0" fontId="32" fillId="3" borderId="0" xfId="151" applyFont="1" applyFill="1" applyAlignment="1">
      <alignment vertical="center" wrapText="1"/>
    </xf>
    <xf numFmtId="0" fontId="32" fillId="3" borderId="0" xfId="0" applyFont="1" applyFill="1" applyAlignment="1">
      <alignment vertical="center"/>
    </xf>
    <xf numFmtId="0" fontId="32" fillId="3" borderId="0" xfId="0" applyFont="1" applyFill="1" applyAlignment="1">
      <alignment vertical="center" wrapText="1"/>
    </xf>
    <xf numFmtId="2" fontId="32" fillId="3" borderId="0" xfId="142" applyNumberFormat="1" applyFont="1" applyFill="1" applyAlignment="1">
      <alignment horizontal="left" vertical="center" wrapText="1"/>
    </xf>
    <xf numFmtId="165" fontId="19" fillId="5" borderId="0" xfId="53" applyNumberFormat="1" applyFont="1" applyFill="1" applyAlignment="1">
      <alignment vertical="center"/>
    </xf>
    <xf numFmtId="165" fontId="20" fillId="5" borderId="0" xfId="53" applyNumberFormat="1" applyFont="1" applyFill="1" applyAlignment="1">
      <alignment vertical="center"/>
    </xf>
    <xf numFmtId="165" fontId="19" fillId="10" borderId="0" xfId="53" applyNumberFormat="1" applyFont="1" applyFill="1" applyAlignment="1">
      <alignment vertical="center"/>
    </xf>
    <xf numFmtId="165" fontId="20" fillId="10" borderId="0" xfId="53" applyNumberFormat="1" applyFont="1" applyFill="1" applyAlignment="1">
      <alignment vertical="center"/>
    </xf>
    <xf numFmtId="0" fontId="23" fillId="5" borderId="0" xfId="53" applyFont="1" applyFill="1" applyAlignment="1">
      <alignment vertical="center"/>
    </xf>
    <xf numFmtId="3" fontId="65" fillId="18" borderId="0" xfId="53" applyNumberFormat="1" applyFont="1" applyFill="1" applyAlignment="1">
      <alignment vertical="center"/>
    </xf>
    <xf numFmtId="165" fontId="19" fillId="9" borderId="0" xfId="51" applyNumberFormat="1" applyFont="1" applyFill="1" applyAlignment="1">
      <alignment horizontal="right" vertical="center"/>
    </xf>
    <xf numFmtId="165" fontId="19" fillId="3" borderId="0" xfId="51" applyNumberFormat="1" applyFont="1" applyFill="1" applyAlignment="1">
      <alignment horizontal="right" vertical="center"/>
    </xf>
    <xf numFmtId="165" fontId="0" fillId="2" borderId="0" xfId="0" applyNumberFormat="1" applyFill="1"/>
    <xf numFmtId="165" fontId="30" fillId="3" borderId="0" xfId="0" applyNumberFormat="1" applyFont="1" applyFill="1" applyAlignment="1">
      <alignment horizontal="right" vertical="center"/>
    </xf>
    <xf numFmtId="165" fontId="34" fillId="3" borderId="0" xfId="0" applyNumberFormat="1" applyFont="1" applyFill="1" applyAlignment="1">
      <alignment horizontal="right" vertical="center"/>
    </xf>
    <xf numFmtId="165" fontId="43" fillId="4" borderId="0" xfId="53" applyNumberFormat="1" applyFont="1" applyFill="1" applyAlignment="1">
      <alignment vertical="center"/>
    </xf>
    <xf numFmtId="0" fontId="30" fillId="4" borderId="0" xfId="53" applyFont="1" applyFill="1" applyAlignment="1">
      <alignment vertical="center"/>
    </xf>
    <xf numFmtId="3" fontId="65" fillId="4" borderId="0" xfId="53" applyNumberFormat="1" applyFont="1" applyFill="1" applyAlignment="1">
      <alignment vertical="center"/>
    </xf>
    <xf numFmtId="0" fontId="65" fillId="18" borderId="0" xfId="53" applyFont="1" applyFill="1" applyAlignment="1">
      <alignment horizontal="center" vertical="center"/>
    </xf>
    <xf numFmtId="165" fontId="30" fillId="2" borderId="0" xfId="0" applyNumberFormat="1" applyFont="1" applyFill="1"/>
    <xf numFmtId="3" fontId="30" fillId="11" borderId="0" xfId="53" applyNumberFormat="1" applyFont="1" applyFill="1" applyAlignment="1">
      <alignment vertical="center"/>
    </xf>
    <xf numFmtId="0" fontId="30" fillId="11" borderId="0" xfId="53" applyFont="1" applyFill="1" applyAlignment="1">
      <alignment vertical="center"/>
    </xf>
    <xf numFmtId="165" fontId="57" fillId="11" borderId="0" xfId="53" applyNumberFormat="1" applyFont="1" applyFill="1" applyAlignment="1">
      <alignment vertical="center"/>
    </xf>
    <xf numFmtId="3" fontId="57" fillId="11" borderId="0" xfId="53" applyNumberFormat="1" applyFont="1" applyFill="1" applyAlignment="1">
      <alignment vertical="center"/>
    </xf>
    <xf numFmtId="2" fontId="33" fillId="3" borderId="0" xfId="0" quotePrefix="1" applyNumberFormat="1" applyFont="1" applyFill="1" applyAlignment="1">
      <alignment horizontal="left" vertical="center"/>
    </xf>
    <xf numFmtId="165" fontId="19" fillId="13" borderId="0" xfId="0" applyNumberFormat="1" applyFont="1" applyFill="1" applyAlignment="1">
      <alignment horizontal="right" vertical="center"/>
    </xf>
    <xf numFmtId="0" fontId="17" fillId="3" borderId="0" xfId="54" applyFill="1"/>
    <xf numFmtId="0" fontId="17" fillId="2" borderId="0" xfId="54" applyFill="1"/>
    <xf numFmtId="2" fontId="70" fillId="3" borderId="0" xfId="0" applyNumberFormat="1" applyFont="1" applyFill="1" applyAlignment="1">
      <alignment horizontal="left" vertical="center"/>
    </xf>
    <xf numFmtId="2" fontId="70" fillId="3" borderId="0" xfId="0" applyNumberFormat="1" applyFont="1" applyFill="1" applyAlignment="1">
      <alignment vertical="center" wrapText="1"/>
    </xf>
    <xf numFmtId="0" fontId="31" fillId="6" borderId="0" xfId="53" applyFont="1" applyFill="1" applyAlignment="1">
      <alignment vertical="center"/>
    </xf>
    <xf numFmtId="166" fontId="12" fillId="11" borderId="0" xfId="152" applyNumberFormat="1" applyFill="1" applyAlignment="1">
      <alignment vertical="center"/>
    </xf>
    <xf numFmtId="1" fontId="30" fillId="2" borderId="0" xfId="0" applyNumberFormat="1" applyFont="1" applyFill="1"/>
    <xf numFmtId="3" fontId="65" fillId="11" borderId="0" xfId="53" applyNumberFormat="1" applyFont="1" applyFill="1" applyAlignment="1">
      <alignment vertical="center"/>
    </xf>
    <xf numFmtId="166" fontId="65" fillId="11" borderId="0" xfId="152" applyNumberFormat="1" applyFont="1" applyFill="1" applyAlignment="1">
      <alignment vertical="center"/>
    </xf>
    <xf numFmtId="0" fontId="57" fillId="6" borderId="0" xfId="339" applyFont="1" applyFill="1" applyAlignment="1">
      <alignment vertical="center"/>
    </xf>
    <xf numFmtId="0" fontId="62" fillId="11" borderId="0" xfId="339" applyFont="1" applyFill="1" applyAlignment="1">
      <alignment vertical="center"/>
    </xf>
    <xf numFmtId="0" fontId="57" fillId="11" borderId="0" xfId="339" applyFont="1" applyFill="1" applyAlignment="1">
      <alignment vertical="center"/>
    </xf>
    <xf numFmtId="0" fontId="54" fillId="6" borderId="0" xfId="339" applyFont="1" applyFill="1" applyAlignment="1">
      <alignment vertical="center"/>
    </xf>
    <xf numFmtId="0" fontId="57" fillId="6" borderId="3" xfId="339" applyFont="1" applyFill="1" applyBorder="1" applyAlignment="1">
      <alignment vertical="center"/>
    </xf>
    <xf numFmtId="0" fontId="56" fillId="15" borderId="0" xfId="339" applyFont="1" applyFill="1" applyAlignment="1">
      <alignment horizontal="center" vertical="center"/>
    </xf>
    <xf numFmtId="165" fontId="62" fillId="11" borderId="0" xfId="339" applyNumberFormat="1" applyFont="1" applyFill="1" applyAlignment="1">
      <alignment vertical="center"/>
    </xf>
    <xf numFmtId="0" fontId="58" fillId="19" borderId="0" xfId="339" applyFont="1" applyFill="1" applyAlignment="1">
      <alignment vertical="center"/>
    </xf>
    <xf numFmtId="165" fontId="58" fillId="19" borderId="0" xfId="339" applyNumberFormat="1" applyFont="1" applyFill="1" applyAlignment="1">
      <alignment vertical="center"/>
    </xf>
    <xf numFmtId="0" fontId="57" fillId="6" borderId="0" xfId="339" applyFont="1" applyFill="1" applyAlignment="1">
      <alignment horizontal="left" vertical="center"/>
    </xf>
    <xf numFmtId="165" fontId="57" fillId="6" borderId="0" xfId="339" applyNumberFormat="1" applyFont="1" applyFill="1" applyAlignment="1">
      <alignment vertical="center"/>
    </xf>
    <xf numFmtId="0" fontId="57" fillId="20" borderId="0" xfId="339" applyFont="1" applyFill="1" applyAlignment="1">
      <alignment vertical="center"/>
    </xf>
    <xf numFmtId="0" fontId="58" fillId="20" borderId="0" xfId="339" applyFont="1" applyFill="1" applyAlignment="1">
      <alignment vertical="center"/>
    </xf>
    <xf numFmtId="165" fontId="57" fillId="20" borderId="0" xfId="339" applyNumberFormat="1" applyFont="1" applyFill="1" applyAlignment="1">
      <alignment vertical="center"/>
    </xf>
    <xf numFmtId="0" fontId="57" fillId="20" borderId="0" xfId="339" applyFont="1" applyFill="1" applyAlignment="1">
      <alignment horizontal="left" vertical="center"/>
    </xf>
    <xf numFmtId="0" fontId="58" fillId="12" borderId="0" xfId="339" applyFont="1" applyFill="1" applyAlignment="1">
      <alignment vertical="center"/>
    </xf>
    <xf numFmtId="165" fontId="58" fillId="12" borderId="0" xfId="339" applyNumberFormat="1" applyFont="1" applyFill="1" applyAlignment="1">
      <alignment vertical="center"/>
    </xf>
    <xf numFmtId="0" fontId="64" fillId="6" borderId="0" xfId="339" applyFont="1" applyFill="1" applyAlignment="1">
      <alignment vertical="center"/>
    </xf>
    <xf numFmtId="0" fontId="71" fillId="15" borderId="0" xfId="339" applyFont="1" applyFill="1" applyAlignment="1">
      <alignment vertical="center"/>
    </xf>
    <xf numFmtId="165" fontId="71" fillId="15" borderId="0" xfId="339" applyNumberFormat="1" applyFont="1" applyFill="1" applyAlignment="1">
      <alignment vertical="center"/>
    </xf>
    <xf numFmtId="0" fontId="72" fillId="11" borderId="0" xfId="339" applyFont="1" applyFill="1" applyAlignment="1">
      <alignment vertical="center"/>
    </xf>
    <xf numFmtId="165" fontId="72" fillId="11" borderId="0" xfId="339" applyNumberFormat="1" applyFont="1" applyFill="1" applyAlignment="1">
      <alignment vertical="center"/>
    </xf>
    <xf numFmtId="0" fontId="64" fillId="11" borderId="0" xfId="339" applyFont="1" applyFill="1" applyAlignment="1">
      <alignment vertical="center"/>
    </xf>
    <xf numFmtId="0" fontId="59" fillId="11" borderId="0" xfId="339" applyFont="1" applyFill="1" applyAlignment="1">
      <alignment vertical="center"/>
    </xf>
    <xf numFmtId="165" fontId="59" fillId="11" borderId="0" xfId="339" applyNumberFormat="1" applyFont="1" applyFill="1" applyAlignment="1">
      <alignment vertical="center"/>
    </xf>
    <xf numFmtId="0" fontId="61" fillId="6" borderId="0" xfId="339" quotePrefix="1" applyFont="1" applyFill="1" applyAlignment="1">
      <alignment vertical="center"/>
    </xf>
    <xf numFmtId="0" fontId="61" fillId="6" borderId="0" xfId="339" applyFont="1" applyFill="1" applyAlignment="1">
      <alignment vertical="center"/>
    </xf>
    <xf numFmtId="0" fontId="35" fillId="6" borderId="0" xfId="339" applyFont="1" applyFill="1" applyAlignment="1">
      <alignment vertical="center"/>
    </xf>
    <xf numFmtId="3" fontId="59" fillId="11" borderId="0" xfId="339" applyNumberFormat="1" applyFont="1" applyFill="1" applyAlignment="1">
      <alignment vertical="center"/>
    </xf>
    <xf numFmtId="0" fontId="73" fillId="11" borderId="0" xfId="339" applyFont="1" applyFill="1" applyAlignment="1">
      <alignment vertical="center"/>
    </xf>
    <xf numFmtId="165" fontId="73" fillId="11" borderId="0" xfId="339" applyNumberFormat="1" applyFont="1" applyFill="1" applyAlignment="1">
      <alignment vertical="center"/>
    </xf>
    <xf numFmtId="0" fontId="65" fillId="11" borderId="0" xfId="339" applyFont="1" applyFill="1" applyAlignment="1">
      <alignment vertical="center"/>
    </xf>
    <xf numFmtId="165" fontId="65" fillId="11" borderId="0" xfId="339" applyNumberFormat="1" applyFont="1" applyFill="1" applyAlignment="1">
      <alignment vertical="center"/>
    </xf>
    <xf numFmtId="0" fontId="74" fillId="11" borderId="0" xfId="339" applyFont="1" applyFill="1" applyAlignment="1">
      <alignment vertical="center"/>
    </xf>
    <xf numFmtId="165" fontId="74" fillId="11" borderId="0" xfId="339" applyNumberFormat="1" applyFont="1" applyFill="1" applyAlignment="1">
      <alignment vertical="center"/>
    </xf>
    <xf numFmtId="0" fontId="62" fillId="6" borderId="0" xfId="339" applyFont="1" applyFill="1" applyAlignment="1">
      <alignment vertical="center"/>
    </xf>
    <xf numFmtId="0" fontId="40" fillId="4" borderId="0" xfId="339" applyFont="1" applyFill="1" applyAlignment="1">
      <alignment vertical="center"/>
    </xf>
    <xf numFmtId="0" fontId="40" fillId="5" borderId="0" xfId="339" applyFont="1" applyFill="1" applyAlignment="1">
      <alignment vertical="center"/>
    </xf>
    <xf numFmtId="0" fontId="13" fillId="5" borderId="0" xfId="4" applyFont="1" applyFill="1" applyBorder="1" applyAlignment="1" applyProtection="1">
      <alignment vertical="center"/>
    </xf>
    <xf numFmtId="0" fontId="1" fillId="4" borderId="0" xfId="339" applyFill="1" applyAlignment="1">
      <alignment vertical="center"/>
    </xf>
    <xf numFmtId="0" fontId="1" fillId="5" borderId="0" xfId="339" applyFill="1" applyAlignment="1">
      <alignment vertical="center"/>
    </xf>
    <xf numFmtId="0" fontId="26" fillId="5" borderId="0" xfId="339" applyFont="1" applyFill="1" applyAlignment="1">
      <alignment vertical="center"/>
    </xf>
    <xf numFmtId="0" fontId="26" fillId="4" borderId="0" xfId="339" applyFont="1" applyFill="1" applyAlignment="1">
      <alignment vertical="center"/>
    </xf>
    <xf numFmtId="0" fontId="30" fillId="11" borderId="0" xfId="339" applyFont="1" applyFill="1" applyAlignment="1">
      <alignment horizontal="right" vertical="center"/>
    </xf>
    <xf numFmtId="165" fontId="30" fillId="11" borderId="0" xfId="339" applyNumberFormat="1" applyFont="1" applyFill="1" applyAlignment="1">
      <alignment vertical="center"/>
    </xf>
    <xf numFmtId="0" fontId="23" fillId="3" borderId="0" xfId="141" applyFont="1" applyFill="1" applyAlignment="1">
      <alignment horizontal="left" vertical="center" wrapText="1"/>
    </xf>
    <xf numFmtId="0" fontId="19" fillId="3" borderId="0" xfId="141" applyFont="1" applyFill="1" applyAlignment="1">
      <alignment horizontal="right" vertical="center"/>
    </xf>
    <xf numFmtId="0" fontId="26" fillId="5" borderId="0" xfId="339" applyFont="1" applyFill="1" applyAlignment="1">
      <alignment horizontal="left" vertical="center" wrapText="1"/>
    </xf>
    <xf numFmtId="0" fontId="28" fillId="3" borderId="7" xfId="50" applyFont="1" applyFill="1" applyBorder="1" applyAlignment="1">
      <alignment horizontal="left" vertical="center" wrapText="1"/>
    </xf>
    <xf numFmtId="0" fontId="0" fillId="0" borderId="8" xfId="0" applyBorder="1"/>
    <xf numFmtId="0" fontId="0" fillId="0" borderId="9" xfId="0" applyBorder="1"/>
    <xf numFmtId="0" fontId="19" fillId="5" borderId="0" xfId="53" applyFont="1" applyFill="1" applyAlignment="1">
      <alignment horizontal="right" vertical="center"/>
    </xf>
    <xf numFmtId="0" fontId="15" fillId="2" borderId="0" xfId="0" applyFont="1" applyFill="1" applyAlignment="1">
      <alignment vertical="center"/>
    </xf>
    <xf numFmtId="0" fontId="23" fillId="3" borderId="0" xfId="0" applyFont="1" applyFill="1" applyAlignment="1">
      <alignment horizontal="left" vertical="center" wrapText="1"/>
    </xf>
    <xf numFmtId="0" fontId="0" fillId="2" borderId="0" xfId="0" applyFill="1"/>
    <xf numFmtId="0" fontId="53" fillId="5" borderId="0" xfId="53" applyFont="1" applyFill="1" applyAlignment="1">
      <alignment horizontal="left" vertical="center" wrapText="1"/>
    </xf>
    <xf numFmtId="0" fontId="35" fillId="5" borderId="10" xfId="53" applyFont="1" applyFill="1" applyBorder="1" applyAlignment="1">
      <alignment horizontal="left" vertical="center"/>
    </xf>
    <xf numFmtId="0" fontId="47" fillId="5" borderId="8" xfId="53" applyFont="1" applyFill="1" applyBorder="1" applyAlignment="1">
      <alignment horizontal="left" vertical="center"/>
    </xf>
    <xf numFmtId="0" fontId="47" fillId="5" borderId="11" xfId="53" applyFont="1" applyFill="1" applyBorder="1" applyAlignment="1">
      <alignment horizontal="left" vertical="center"/>
    </xf>
    <xf numFmtId="0" fontId="43" fillId="5" borderId="0" xfId="53" applyFont="1" applyFill="1" applyAlignment="1">
      <alignment horizontal="right" vertical="center"/>
    </xf>
    <xf numFmtId="0" fontId="19" fillId="5" borderId="0" xfId="53" applyFont="1" applyFill="1" applyAlignment="1">
      <alignment horizontal="left" vertical="center" wrapText="1"/>
    </xf>
    <xf numFmtId="0" fontId="43" fillId="5" borderId="0" xfId="53" applyFont="1" applyFill="1" applyAlignment="1">
      <alignment horizontal="left" vertical="center" wrapText="1"/>
    </xf>
    <xf numFmtId="0" fontId="32" fillId="3" borderId="0" xfId="149" applyFont="1" applyFill="1" applyAlignment="1">
      <alignment horizontal="left" vertical="center" wrapText="1"/>
    </xf>
    <xf numFmtId="0" fontId="57" fillId="6" borderId="0" xfId="53" applyFont="1" applyFill="1" applyAlignment="1">
      <alignment horizontal="right" vertical="center"/>
    </xf>
    <xf numFmtId="164" fontId="56" fillId="8" borderId="0" xfId="154" applyFont="1" applyFill="1" applyBorder="1" applyAlignment="1" applyProtection="1">
      <alignment horizontal="right" vertical="center" wrapText="1"/>
    </xf>
    <xf numFmtId="164" fontId="56" fillId="8" borderId="0" xfId="154" applyFont="1" applyFill="1" applyBorder="1" applyAlignment="1" applyProtection="1">
      <alignment horizontal="left" vertical="center" wrapText="1"/>
    </xf>
    <xf numFmtId="0" fontId="28" fillId="3" borderId="10" xfId="50" applyFont="1" applyFill="1" applyBorder="1" applyAlignment="1">
      <alignment horizontal="left" vertical="center" wrapText="1"/>
    </xf>
    <xf numFmtId="0" fontId="28" fillId="3" borderId="8" xfId="50" applyFont="1" applyFill="1" applyBorder="1" applyAlignment="1">
      <alignment horizontal="left" vertical="center" wrapText="1"/>
    </xf>
    <xf numFmtId="0" fontId="28" fillId="3" borderId="11" xfId="50" applyFont="1" applyFill="1" applyBorder="1" applyAlignment="1">
      <alignment horizontal="left" vertical="center" wrapText="1"/>
    </xf>
    <xf numFmtId="164" fontId="56" fillId="8" borderId="0" xfId="154" applyFont="1" applyFill="1" applyBorder="1" applyAlignment="1" applyProtection="1">
      <alignment horizontal="center" vertical="center" wrapText="1"/>
    </xf>
    <xf numFmtId="2" fontId="20" fillId="3" borderId="0" xfId="0" applyNumberFormat="1" applyFont="1" applyFill="1" applyAlignment="1">
      <alignment horizontal="left" vertical="center" wrapText="1" indent="5"/>
    </xf>
    <xf numFmtId="0" fontId="53" fillId="6" borderId="0" xfId="53" applyFont="1" applyFill="1" applyAlignment="1">
      <alignment horizontal="left" vertical="center" wrapText="1"/>
    </xf>
    <xf numFmtId="0" fontId="35" fillId="6" borderId="10" xfId="53" applyFont="1" applyFill="1" applyBorder="1" applyAlignment="1">
      <alignment horizontal="left" vertical="center"/>
    </xf>
    <xf numFmtId="0" fontId="64" fillId="6" borderId="8" xfId="53" applyFont="1" applyFill="1" applyBorder="1" applyAlignment="1">
      <alignment horizontal="left" vertical="center"/>
    </xf>
    <xf numFmtId="0" fontId="64" fillId="6" borderId="11" xfId="53" applyFont="1" applyFill="1" applyBorder="1" applyAlignment="1">
      <alignment horizontal="left" vertical="center"/>
    </xf>
    <xf numFmtId="0" fontId="19" fillId="6" borderId="10" xfId="53" applyFont="1" applyFill="1" applyBorder="1" applyAlignment="1">
      <alignment horizontal="left" vertical="center"/>
    </xf>
    <xf numFmtId="0" fontId="57" fillId="6" borderId="8" xfId="53" applyFont="1" applyFill="1" applyBorder="1" applyAlignment="1">
      <alignment horizontal="left" vertical="center"/>
    </xf>
    <xf numFmtId="0" fontId="57" fillId="6" borderId="11" xfId="53" applyFont="1" applyFill="1" applyBorder="1" applyAlignment="1">
      <alignment horizontal="left" vertical="center"/>
    </xf>
    <xf numFmtId="0" fontId="58" fillId="6" borderId="0" xfId="53" applyFont="1" applyFill="1" applyAlignment="1">
      <alignment horizontal="left" vertical="center" wrapText="1"/>
    </xf>
    <xf numFmtId="0" fontId="19" fillId="6" borderId="0" xfId="53" applyFont="1" applyFill="1" applyAlignment="1">
      <alignment horizontal="left" vertical="center" wrapText="1"/>
    </xf>
    <xf numFmtId="0" fontId="57" fillId="6" borderId="0" xfId="53" applyFont="1" applyFill="1" applyAlignment="1">
      <alignment horizontal="left" vertical="center" wrapText="1"/>
    </xf>
    <xf numFmtId="0" fontId="61" fillId="6" borderId="0" xfId="53" quotePrefix="1" applyFont="1" applyFill="1" applyAlignment="1">
      <alignment horizontal="left" vertical="top" wrapText="1"/>
    </xf>
    <xf numFmtId="0" fontId="61" fillId="6" borderId="0" xfId="53" applyFont="1" applyFill="1" applyAlignment="1">
      <alignment horizontal="left" vertical="top" wrapText="1"/>
    </xf>
    <xf numFmtId="2" fontId="70" fillId="3" borderId="0" xfId="0" applyNumberFormat="1" applyFont="1" applyFill="1" applyAlignment="1">
      <alignment horizontal="left" vertical="center" wrapText="1"/>
    </xf>
    <xf numFmtId="164" fontId="56" fillId="8" borderId="0" xfId="154" applyFont="1" applyFill="1" applyBorder="1" applyAlignment="1" applyProtection="1">
      <alignment horizontal="center"/>
    </xf>
    <xf numFmtId="0" fontId="31" fillId="3" borderId="0" xfId="0" applyFont="1" applyFill="1" applyAlignment="1">
      <alignment horizontal="left" vertical="center" wrapText="1"/>
    </xf>
    <xf numFmtId="0" fontId="61" fillId="6" borderId="0" xfId="53" applyFont="1" applyFill="1" applyAlignment="1">
      <alignment horizontal="left" vertical="center" wrapText="1"/>
    </xf>
    <xf numFmtId="0" fontId="31" fillId="6" borderId="0" xfId="53" applyFont="1" applyFill="1" applyAlignment="1">
      <alignment horizontal="left" vertical="center" wrapText="1"/>
    </xf>
    <xf numFmtId="0" fontId="31" fillId="6" borderId="0" xfId="53" quotePrefix="1" applyFont="1" applyFill="1" applyAlignment="1">
      <alignment horizontal="left" vertical="center" wrapText="1"/>
    </xf>
    <xf numFmtId="0" fontId="28" fillId="3" borderId="12" xfId="50" applyFont="1" applyFill="1" applyBorder="1" applyAlignment="1">
      <alignment horizontal="left" vertical="center" wrapText="1"/>
    </xf>
    <xf numFmtId="0" fontId="28" fillId="3" borderId="13" xfId="50" applyFont="1" applyFill="1" applyBorder="1" applyAlignment="1">
      <alignment horizontal="left" vertical="center" wrapText="1"/>
    </xf>
    <xf numFmtId="2" fontId="31" fillId="3" borderId="0" xfId="0" applyNumberFormat="1" applyFont="1" applyFill="1" applyAlignment="1">
      <alignment horizontal="left" vertical="center" wrapText="1"/>
    </xf>
    <xf numFmtId="0" fontId="56" fillId="15" borderId="0" xfId="53" applyFont="1" applyFill="1" applyAlignment="1">
      <alignment horizontal="left" vertical="center"/>
    </xf>
    <xf numFmtId="0" fontId="56" fillId="15" borderId="5" xfId="53" applyFont="1" applyFill="1" applyBorder="1" applyAlignment="1">
      <alignment horizontal="center" vertical="center" wrapText="1"/>
    </xf>
    <xf numFmtId="0" fontId="56" fillId="15" borderId="14" xfId="53" applyFont="1" applyFill="1" applyBorder="1" applyAlignment="1">
      <alignment horizontal="center" vertical="center"/>
    </xf>
    <xf numFmtId="2" fontId="32" fillId="3" borderId="0" xfId="0" applyNumberFormat="1" applyFont="1" applyFill="1" applyAlignment="1">
      <alignment horizontal="left" vertical="center" wrapText="1"/>
    </xf>
    <xf numFmtId="2" fontId="33" fillId="3" borderId="0" xfId="0" applyNumberFormat="1" applyFont="1" applyFill="1" applyAlignment="1">
      <alignment horizontal="left" vertical="center" wrapText="1"/>
    </xf>
    <xf numFmtId="0" fontId="56" fillId="15" borderId="0" xfId="339" applyFont="1" applyFill="1" applyAlignment="1">
      <alignment horizontal="right" vertical="center"/>
    </xf>
    <xf numFmtId="0" fontId="57" fillId="6" borderId="0" xfId="339" applyFont="1" applyFill="1" applyAlignment="1">
      <alignment horizontal="right" vertical="center"/>
    </xf>
    <xf numFmtId="0" fontId="56" fillId="15" borderId="0" xfId="339" applyFont="1" applyFill="1" applyAlignment="1">
      <alignment horizontal="left" vertical="center"/>
    </xf>
    <xf numFmtId="0" fontId="56" fillId="15" borderId="0" xfId="339" applyFont="1" applyFill="1" applyAlignment="1">
      <alignment horizontal="right" vertical="center" wrapText="1"/>
    </xf>
    <xf numFmtId="0" fontId="56" fillId="15" borderId="0" xfId="339" applyFont="1" applyFill="1" applyAlignment="1">
      <alignment horizontal="center" vertical="center"/>
    </xf>
    <xf numFmtId="0" fontId="53" fillId="6" borderId="0" xfId="339" applyFont="1" applyFill="1" applyAlignment="1">
      <alignment horizontal="left" vertical="center" wrapText="1"/>
    </xf>
    <xf numFmtId="0" fontId="35" fillId="6" borderId="10" xfId="339" applyFont="1" applyFill="1" applyBorder="1" applyAlignment="1">
      <alignment horizontal="left" vertical="center"/>
    </xf>
    <xf numFmtId="0" fontId="64" fillId="6" borderId="8" xfId="339" applyFont="1" applyFill="1" applyBorder="1" applyAlignment="1">
      <alignment horizontal="left" vertical="center"/>
    </xf>
    <xf numFmtId="0" fontId="64" fillId="6" borderId="11" xfId="339" applyFont="1" applyFill="1" applyBorder="1" applyAlignment="1">
      <alignment horizontal="left" vertical="center"/>
    </xf>
    <xf numFmtId="0" fontId="35" fillId="6" borderId="0" xfId="339" applyFont="1" applyFill="1" applyAlignment="1">
      <alignment horizontal="left" vertical="center" wrapText="1"/>
    </xf>
  </cellXfs>
  <cellStyles count="340">
    <cellStyle name="Hipervínculo" xfId="1" builtinId="8"/>
    <cellStyle name="Hipervínculo 2" xfId="2" xr:uid="{2E5D7D1C-D824-4F34-A56F-BD1FC19E7EF4}"/>
    <cellStyle name="Hipervínculo 2 2" xfId="3" xr:uid="{0859FDC9-9958-490C-B7DF-7AD95E932BB1}"/>
    <cellStyle name="Hipervínculo 3" xfId="4" xr:uid="{EC868803-99F8-47FC-8D28-87614A83CC94}"/>
    <cellStyle name="Hipervínculo 3 10" xfId="5" xr:uid="{94CA4284-43CA-4970-9197-7A300B894BFC}"/>
    <cellStyle name="Hipervínculo 3 11" xfId="6" xr:uid="{ABAB13F3-63BC-42F9-8187-AD5F95368411}"/>
    <cellStyle name="Hipervínculo 3 12" xfId="7" xr:uid="{DC929882-AB8D-47E6-9BE5-9810DD07E543}"/>
    <cellStyle name="Hipervínculo 3 13" xfId="8" xr:uid="{3ACE7C38-78F5-4E12-8C48-B81E713C92E9}"/>
    <cellStyle name="Hipervínculo 3 14" xfId="9" xr:uid="{6AC765A3-4E7F-43C4-9589-D1E4C8721DF3}"/>
    <cellStyle name="Hipervínculo 3 15" xfId="10" xr:uid="{185114BA-104D-4E1B-ABD5-D57EA2920D0F}"/>
    <cellStyle name="Hipervínculo 3 16" xfId="11" xr:uid="{968F1145-412D-4AEA-9A2D-FB2FEE0F970B}"/>
    <cellStyle name="Hipervínculo 3 17" xfId="12" xr:uid="{7F6A1C20-A131-4C80-A461-468C4AA5F3EB}"/>
    <cellStyle name="Hipervínculo 3 18" xfId="13" xr:uid="{0E3F5AC5-0D07-42D7-A473-5978DB650456}"/>
    <cellStyle name="Hipervínculo 3 19" xfId="14" xr:uid="{BC3994D8-94F8-451B-92D1-699000EA32CD}"/>
    <cellStyle name="Hipervínculo 3 2" xfId="15" xr:uid="{F4CFE52D-D3E6-4E02-B20A-7B2D4C9AA46B}"/>
    <cellStyle name="Hipervínculo 3 20" xfId="16" xr:uid="{03B6735D-2E01-4DF1-8864-28BB90E00723}"/>
    <cellStyle name="Hipervínculo 3 21" xfId="17" xr:uid="{8BE563AC-A014-4A15-8ACD-0FBED435A71C}"/>
    <cellStyle name="Hipervínculo 3 22" xfId="18" xr:uid="{B8086120-67F7-4673-99C4-1714B75E540B}"/>
    <cellStyle name="Hipervínculo 3 23" xfId="19" xr:uid="{FC528498-66A1-49B1-9209-2D853264BDF5}"/>
    <cellStyle name="Hipervínculo 3 24" xfId="20" xr:uid="{536509AF-C766-4068-AF68-3EF0C3E61FDC}"/>
    <cellStyle name="Hipervínculo 3 25" xfId="21" xr:uid="{553EB4B7-7AAD-4275-B6EA-8B46D617FC8D}"/>
    <cellStyle name="Hipervínculo 3 26" xfId="22" xr:uid="{98169F0B-340C-4D62-80C7-0A3CE23FD687}"/>
    <cellStyle name="Hipervínculo 3 27" xfId="23" xr:uid="{B98F4A69-1A77-4E6C-A90E-3DFAC8380F8A}"/>
    <cellStyle name="Hipervínculo 3 28" xfId="24" xr:uid="{842440F5-A86C-4CBC-ACAD-BA2B4F44BF02}"/>
    <cellStyle name="Hipervínculo 3 29" xfId="25" xr:uid="{2E561005-6653-4EF7-BBC3-ED8E5FB83B97}"/>
    <cellStyle name="Hipervínculo 3 3" xfId="26" xr:uid="{5B7FEBC9-A3E3-4AEC-A01A-818FDEE3E6F4}"/>
    <cellStyle name="Hipervínculo 3 30" xfId="27" xr:uid="{C47A10AB-A13E-412A-B22F-A6F54BA11624}"/>
    <cellStyle name="Hipervínculo 3 31" xfId="28" xr:uid="{AB8FD1D5-0002-4457-A9E4-552002483C8F}"/>
    <cellStyle name="Hipervínculo 3 32" xfId="29" xr:uid="{30266E93-A8CB-4CF0-93F1-F69698324CAA}"/>
    <cellStyle name="Hipervínculo 3 33" xfId="30" xr:uid="{CC4B11E8-5C27-482F-AEFF-3DAF723AD56C}"/>
    <cellStyle name="Hipervínculo 3 34" xfId="31" xr:uid="{3CBDE102-5980-4EC3-8119-0BC27154EEE1}"/>
    <cellStyle name="Hipervínculo 3 35" xfId="32" xr:uid="{E5A51AA6-5975-42B9-A331-7CC952405111}"/>
    <cellStyle name="Hipervínculo 3 36" xfId="33" xr:uid="{FDF15497-0335-406B-81BF-20A8351C3896}"/>
    <cellStyle name="Hipervínculo 3 37" xfId="34" xr:uid="{0CC0E608-B6FD-4E33-9297-59F1AF789E82}"/>
    <cellStyle name="Hipervínculo 3 38" xfId="35" xr:uid="{240754A5-B52F-40EB-96DE-254F440CD78E}"/>
    <cellStyle name="Hipervínculo 3 39" xfId="36" xr:uid="{0CF78CEE-9A39-4A3B-BF54-07339CEC51A9}"/>
    <cellStyle name="Hipervínculo 3 4" xfId="37" xr:uid="{5F54BAF5-7C1E-4E2E-8FB9-C5EA3D81FF9D}"/>
    <cellStyle name="Hipervínculo 3 40" xfId="38" xr:uid="{D0067E08-A54A-4ADA-B197-2E71FFD1B8DA}"/>
    <cellStyle name="Hipervínculo 3 41" xfId="39" xr:uid="{5B7C273A-1223-4843-8F6B-C81B17518A9F}"/>
    <cellStyle name="Hipervínculo 3 42" xfId="40" xr:uid="{1FB70F2E-F79F-4793-BA9B-AC304472D485}"/>
    <cellStyle name="Hipervínculo 3 43" xfId="41" xr:uid="{EB131AC0-E2BF-433A-B174-3050DB5702AF}"/>
    <cellStyle name="Hipervínculo 3 44" xfId="42" xr:uid="{5793D6E3-D500-4D6C-A77D-040FEA095442}"/>
    <cellStyle name="Hipervínculo 3 45" xfId="43" xr:uid="{5EACCFD7-6605-4432-BB3F-B6B76E855E7D}"/>
    <cellStyle name="Hipervínculo 3 5" xfId="44" xr:uid="{939117C0-33CE-4B81-BC4A-F2D1040BABE7}"/>
    <cellStyle name="Hipervínculo 3 6" xfId="45" xr:uid="{B2554436-81CA-4915-9428-2F97D36A8310}"/>
    <cellStyle name="Hipervínculo 3 7" xfId="46" xr:uid="{5B4C27BE-6412-47B2-9154-141E19F10B43}"/>
    <cellStyle name="Hipervínculo 3 8" xfId="47" xr:uid="{F78AA055-863F-4201-A58C-F138E523441F}"/>
    <cellStyle name="Hipervínculo 3 9" xfId="48" xr:uid="{15069DEC-0EA6-4425-B3B1-1C082A979B50}"/>
    <cellStyle name="Hipervínculo 4" xfId="49" xr:uid="{E3D52E92-767D-48EC-A649-3E6C46188076}"/>
    <cellStyle name="Normal" xfId="0" builtinId="0"/>
    <cellStyle name="Normal 2" xfId="50" xr:uid="{52E0CCA8-B2EB-431A-BCDF-D7D83CA265F9}"/>
    <cellStyle name="Normal 2 2" xfId="51" xr:uid="{AE153198-C925-44B0-846A-63172A50D64C}"/>
    <cellStyle name="Normal 2 2 2" xfId="52" xr:uid="{45C55246-8BE2-45E8-A291-6945FF27448B}"/>
    <cellStyle name="Normal 3" xfId="53" xr:uid="{DC53C4DC-A5A8-47A5-8EFA-E30C48CF5705}"/>
    <cellStyle name="Normal 3 10" xfId="54" xr:uid="{FEB26620-E4CD-488B-84D7-D89BDBFF8BE2}"/>
    <cellStyle name="Normal 3 11" xfId="55" xr:uid="{5D453B75-D65A-4CB6-864C-7B34AE100F3F}"/>
    <cellStyle name="Normal 3 12" xfId="56" xr:uid="{26BDB8AB-8396-428F-9B7B-E1E047D8242D}"/>
    <cellStyle name="Normal 3 13" xfId="57" xr:uid="{B88427FB-E981-477C-94D7-391F603CC1C4}"/>
    <cellStyle name="Normal 3 14" xfId="58" xr:uid="{5C3A2DDB-6210-460E-8F91-A6D45A149DB9}"/>
    <cellStyle name="Normal 3 15" xfId="59" xr:uid="{F97B3395-FBCD-40A5-A62B-51E8BB49C215}"/>
    <cellStyle name="Normal 3 16" xfId="60" xr:uid="{9FBE2CAE-223B-49A5-80E5-4C556E0ECEBF}"/>
    <cellStyle name="Normal 3 17" xfId="61" xr:uid="{9588240A-F1D2-48DE-BA20-21B6A35D0463}"/>
    <cellStyle name="Normal 3 18" xfId="62" xr:uid="{49E4C22C-6A66-4E88-9360-65776AFAF6B7}"/>
    <cellStyle name="Normal 3 19" xfId="63" xr:uid="{8EC0DA7B-E978-49D6-A1FE-D05DA894DF56}"/>
    <cellStyle name="Normal 3 2" xfId="64" xr:uid="{E249C6DD-1F5D-421A-BA16-D168CE6CB1EB}"/>
    <cellStyle name="Normal 3 2 10" xfId="65" xr:uid="{33CE2F98-304A-43A7-A6C1-6E2FE076E79F}"/>
    <cellStyle name="Normal 3 2 11" xfId="66" xr:uid="{7C734DED-EFE3-4F2B-A113-57104311F268}"/>
    <cellStyle name="Normal 3 2 12" xfId="67" xr:uid="{D3998870-78D4-40D6-997D-A3DF3A8CD7C6}"/>
    <cellStyle name="Normal 3 2 13" xfId="68" xr:uid="{807603C4-73B5-4E7B-BC61-BF2D30D0FC45}"/>
    <cellStyle name="Normal 3 2 14" xfId="69" xr:uid="{E557FDB6-26CB-454C-A827-ECA46C2C6EC4}"/>
    <cellStyle name="Normal 3 2 15" xfId="70" xr:uid="{A40A841C-5DC2-4EBB-8087-4BD1FE4192D4}"/>
    <cellStyle name="Normal 3 2 16" xfId="71" xr:uid="{4BACA828-DCD6-402D-BCB5-05E6955C5193}"/>
    <cellStyle name="Normal 3 2 17" xfId="72" xr:uid="{4BD50262-D272-4F14-95AC-07E9A85D5294}"/>
    <cellStyle name="Normal 3 2 18" xfId="73" xr:uid="{519403E0-C2E6-48E1-8EBF-2CE95C478723}"/>
    <cellStyle name="Normal 3 2 19" xfId="74" xr:uid="{2CA6ACFF-0755-467E-9AEA-2305B13A431C}"/>
    <cellStyle name="Normal 3 2 2" xfId="75" xr:uid="{4C5BD7AB-3410-4C84-88C1-61D90E212B4C}"/>
    <cellStyle name="Normal 3 2 20" xfId="76" xr:uid="{15543189-74B3-4EDC-AAC0-63A9C118B04E}"/>
    <cellStyle name="Normal 3 2 21" xfId="77" xr:uid="{4FC1CF45-5AF4-4E26-BAA9-1B4FF2381819}"/>
    <cellStyle name="Normal 3 2 22" xfId="78" xr:uid="{10A9E01A-2541-4609-81D0-4103EFA53FA3}"/>
    <cellStyle name="Normal 3 2 23" xfId="79" xr:uid="{D4FA4437-A4BA-4610-9E26-6D7AA8E0E6EB}"/>
    <cellStyle name="Normal 3 2 24" xfId="80" xr:uid="{96D9CAC6-F02D-49EB-A295-FF0508CF51CA}"/>
    <cellStyle name="Normal 3 2 25" xfId="81" xr:uid="{3E1F14BA-DD21-49F2-9D08-35C64701FF6E}"/>
    <cellStyle name="Normal 3 2 26" xfId="82" xr:uid="{4B208206-10E6-493F-960D-60297C0A35D4}"/>
    <cellStyle name="Normal 3 2 27" xfId="83" xr:uid="{25ED8ABD-D793-42A5-8F1F-B27C190914A6}"/>
    <cellStyle name="Normal 3 2 28" xfId="84" xr:uid="{645DF3CC-4AE4-4A63-9E7B-A7B013B91838}"/>
    <cellStyle name="Normal 3 2 29" xfId="85" xr:uid="{65A97F9D-8F51-4E09-89A3-15BE912FA717}"/>
    <cellStyle name="Normal 3 2 3" xfId="86" xr:uid="{3E18948F-EA9C-41F3-906D-E21A5D9813AA}"/>
    <cellStyle name="Normal 3 2 30" xfId="87" xr:uid="{02161343-80F7-470E-B578-582A796FC781}"/>
    <cellStyle name="Normal 3 2 31" xfId="88" xr:uid="{2347E30D-EA40-447D-93A1-C46A85738A10}"/>
    <cellStyle name="Normal 3 2 32" xfId="89" xr:uid="{3D66B5A7-91E3-45D9-8C00-CE8885E7C5A6}"/>
    <cellStyle name="Normal 3 2 33" xfId="90" xr:uid="{8F4FCAD2-A8CE-4276-99C2-E5E420AB70B0}"/>
    <cellStyle name="Normal 3 2 34" xfId="91" xr:uid="{968ABE39-7019-465E-AEC1-B42923EBFD05}"/>
    <cellStyle name="Normal 3 2 35" xfId="92" xr:uid="{856967E7-C84F-48B4-8DB5-035594E9ECC2}"/>
    <cellStyle name="Normal 3 2 36" xfId="93" xr:uid="{EE4667F4-57F8-4FB0-8B23-7253000923F1}"/>
    <cellStyle name="Normal 3 2 37" xfId="94" xr:uid="{3B89005F-D700-4198-99E3-42D6C5E0BBC4}"/>
    <cellStyle name="Normal 3 2 38" xfId="95" xr:uid="{D58C1FDB-7C04-49B1-AD60-72F6DFB22F43}"/>
    <cellStyle name="Normal 3 2 39" xfId="96" xr:uid="{5CE053D8-B724-4E03-81E4-C35129E8A385}"/>
    <cellStyle name="Normal 3 2 4" xfId="97" xr:uid="{0EFF4F9D-E001-4E54-AF98-EE3831FF7BBD}"/>
    <cellStyle name="Normal 3 2 40" xfId="98" xr:uid="{7FBE2253-7B7D-4D42-8B04-E4A4708F6895}"/>
    <cellStyle name="Normal 3 2 41" xfId="99" xr:uid="{5D990FFF-3D6E-43A0-8C87-5821376EEB09}"/>
    <cellStyle name="Normal 3 2 42" xfId="100" xr:uid="{EF5BF950-6708-4D23-85B3-414A26C39B27}"/>
    <cellStyle name="Normal 3 2 43" xfId="101" xr:uid="{B0C6F097-DBB8-4A10-920A-C5DD2E6BE71A}"/>
    <cellStyle name="Normal 3 2 44" xfId="102" xr:uid="{EECD15C8-BDCF-4771-BC48-4E2B2E31477D}"/>
    <cellStyle name="Normal 3 2 5" xfId="103" xr:uid="{1F160A5D-016D-4B85-96F0-46A313BD354A}"/>
    <cellStyle name="Normal 3 2 6" xfId="104" xr:uid="{DC845596-9000-4DE9-B205-426A691E5713}"/>
    <cellStyle name="Normal 3 2 7" xfId="105" xr:uid="{2394FDA1-DCAA-4A00-86B2-DAF37266D3C1}"/>
    <cellStyle name="Normal 3 2 8" xfId="106" xr:uid="{212386E3-64AA-4354-AF9B-FE35393D5E5A}"/>
    <cellStyle name="Normal 3 2 9" xfId="107" xr:uid="{38935B3D-488A-49AA-BB93-59C6121F341A}"/>
    <cellStyle name="Normal 3 20" xfId="108" xr:uid="{23855B7A-1B41-4527-841C-0965E4608DF3}"/>
    <cellStyle name="Normal 3 21" xfId="109" xr:uid="{E642C536-A0C5-4B10-84AA-EB15F8FA5DA9}"/>
    <cellStyle name="Normal 3 22" xfId="110" xr:uid="{913D962F-899E-48FE-9280-3A7A33DE1068}"/>
    <cellStyle name="Normal 3 23" xfId="111" xr:uid="{E3D3447A-E7E6-4C43-890C-503FA5F3C5A5}"/>
    <cellStyle name="Normal 3 24" xfId="112" xr:uid="{4FCC3733-0B15-4202-AE1F-D40E1F583DA7}"/>
    <cellStyle name="Normal 3 25" xfId="113" xr:uid="{820E65EB-A1BA-4A4D-B7B7-65D0AD660130}"/>
    <cellStyle name="Normal 3 26" xfId="114" xr:uid="{194D3B05-5F03-465C-8A4A-9D3D5C62FCE8}"/>
    <cellStyle name="Normal 3 27" xfId="115" xr:uid="{DDAC6F2B-9278-4B8B-B313-6A3718CC217D}"/>
    <cellStyle name="Normal 3 28" xfId="116" xr:uid="{3C1E297D-FBC3-433D-A84F-275B897D5B6E}"/>
    <cellStyle name="Normal 3 29" xfId="117" xr:uid="{34BAE2F7-AAF0-4F9B-BF6F-E7B567446CAA}"/>
    <cellStyle name="Normal 3 3" xfId="118" xr:uid="{88446935-6A6E-4C1A-B6DF-536E2C0B7474}"/>
    <cellStyle name="Normal 3 30" xfId="119" xr:uid="{438F8BC7-C75B-4BEE-AE41-17493E6EF2B5}"/>
    <cellStyle name="Normal 3 31" xfId="120" xr:uid="{B2F8ADA9-FFCB-49BF-9CD2-A2D068ED6A12}"/>
    <cellStyle name="Normal 3 32" xfId="121" xr:uid="{A383DF9F-05D8-4AEA-995B-5D4CA0E88C7D}"/>
    <cellStyle name="Normal 3 33" xfId="122" xr:uid="{8D8180DE-8A20-462E-84EC-BC10BF39C69C}"/>
    <cellStyle name="Normal 3 34" xfId="123" xr:uid="{06843A9A-9445-46DC-8D22-5C9C0F5F721C}"/>
    <cellStyle name="Normal 3 35" xfId="124" xr:uid="{D82A0F11-1E1A-4C90-9CA3-E62CF5A69D3D}"/>
    <cellStyle name="Normal 3 36" xfId="125" xr:uid="{C24C4452-ECBD-43B1-A3D6-C96A641946D7}"/>
    <cellStyle name="Normal 3 37" xfId="126" xr:uid="{DDB3F5E3-747C-4918-8FCD-702817C55C83}"/>
    <cellStyle name="Normal 3 38" xfId="127" xr:uid="{EA1BAD9C-93D6-4E03-90AA-BB525EC14173}"/>
    <cellStyle name="Normal 3 39" xfId="128" xr:uid="{DFEEC4D3-109F-42D6-AB8B-F74375468317}"/>
    <cellStyle name="Normal 3 4" xfId="129" xr:uid="{D20E2B09-E10D-4FB0-A084-B0BB1A428CC9}"/>
    <cellStyle name="Normal 3 40" xfId="130" xr:uid="{4E6E55C6-4F5D-4685-AB3F-861A520EEDEE}"/>
    <cellStyle name="Normal 3 41" xfId="131" xr:uid="{0F8B8A6C-F6EC-4FCE-B0DC-880584DF6725}"/>
    <cellStyle name="Normal 3 42" xfId="132" xr:uid="{8A0377FE-333C-482C-AD40-6AC145022856}"/>
    <cellStyle name="Normal 3 43" xfId="133" xr:uid="{5D646494-8D76-428F-99B4-5F4FEBE77874}"/>
    <cellStyle name="Normal 3 44" xfId="134" xr:uid="{83C6BA7B-4731-4F7B-9A3E-2F328BAF958B}"/>
    <cellStyle name="Normal 3 45" xfId="135" xr:uid="{2B22242A-AB1B-4E90-9FF9-19ED64E5122B}"/>
    <cellStyle name="Normal 3 46" xfId="339" xr:uid="{46827171-7C84-48B6-ABDF-B711FDAAFAEC}"/>
    <cellStyle name="Normal 3 5" xfId="136" xr:uid="{8500A0B3-DEE5-437A-BE44-0BE2CC2D48DE}"/>
    <cellStyle name="Normal 3 6" xfId="137" xr:uid="{E9CCF637-8733-4936-B328-64290423FC11}"/>
    <cellStyle name="Normal 3 7" xfId="138" xr:uid="{0BA6AB8B-234E-4514-9689-E2B16A539E0C}"/>
    <cellStyle name="Normal 3 8" xfId="139" xr:uid="{43280F8C-D9FB-4C91-AEED-5C106D8BD79B}"/>
    <cellStyle name="Normal 3 9" xfId="140" xr:uid="{40BCFC27-40FA-4E8B-9FF6-8CFCF38AF196}"/>
    <cellStyle name="Normal 4" xfId="141" xr:uid="{56254D27-8B63-4B16-A749-A9004B5F09D1}"/>
    <cellStyle name="Normal 4 2" xfId="142" xr:uid="{FA2E14C5-4F7B-4F7C-8727-06F263FAB96A}"/>
    <cellStyle name="Normal 4 2 2" xfId="143" xr:uid="{76EFC499-0EF6-410D-9A71-8CA0B710AAEC}"/>
    <cellStyle name="Normal 4 2 3" xfId="144" xr:uid="{6047CF97-3F30-4931-9A5D-DA6C48D217D7}"/>
    <cellStyle name="Normal 4 2 4" xfId="145" xr:uid="{DDB954F0-2290-4C98-BADF-F97CE2431D53}"/>
    <cellStyle name="Normal 4 2 5" xfId="146" xr:uid="{064ED0B9-6C29-4801-8703-E4184B69C10F}"/>
    <cellStyle name="Normal 4 2 6" xfId="147" xr:uid="{3342FC28-A140-42BD-9415-3B8EA2CF22C4}"/>
    <cellStyle name="Normal 4 2 7" xfId="148" xr:uid="{29281F00-CAB0-4EBE-AF7C-ADA1D0AEA155}"/>
    <cellStyle name="Normal 5" xfId="149" xr:uid="{D77D747C-F659-4A4C-B503-E25C964C3BEB}"/>
    <cellStyle name="Normal 5 2" xfId="150" xr:uid="{7CFB6BE2-C76B-4A66-9CC3-C07AE37070BB}"/>
    <cellStyle name="Normal 7" xfId="151" xr:uid="{5864634B-2930-4634-AFCA-7F4A472E5125}"/>
    <cellStyle name="Porcentaje" xfId="152" builtinId="5"/>
    <cellStyle name="Porcentaje 2" xfId="153" xr:uid="{72E8CAD3-95E6-4746-996C-4A7B2F29BF07}"/>
    <cellStyle name="Porcentaje 3" xfId="154" xr:uid="{0951EF8D-DEC0-48ED-B9D8-505DC02CF4E2}"/>
    <cellStyle name="Porcentaje 3 2" xfId="155" xr:uid="{398B4578-B1DD-45CA-BDD7-0ED5AFF77424}"/>
    <cellStyle name="Porcentaje 3 2 10" xfId="156" xr:uid="{5DA77666-35E8-4CD7-A6D9-E5BF6AA3D866}"/>
    <cellStyle name="Porcentaje 3 2 11" xfId="157" xr:uid="{3F1F72C5-B43A-451B-BCC3-826340F856A9}"/>
    <cellStyle name="Porcentaje 3 2 12" xfId="158" xr:uid="{C7618A99-301F-465E-B210-3715882FB90D}"/>
    <cellStyle name="Porcentaje 3 2 13" xfId="159" xr:uid="{2FBF61B5-2182-433B-9A7C-E77EF10AE891}"/>
    <cellStyle name="Porcentaje 3 2 14" xfId="160" xr:uid="{AAAA5B9F-06DD-4139-954E-DEB974949715}"/>
    <cellStyle name="Porcentaje 3 2 15" xfId="161" xr:uid="{F0E2F1B8-8600-4941-870A-0A3FF6B23D83}"/>
    <cellStyle name="Porcentaje 3 2 16" xfId="162" xr:uid="{1136718A-5315-4C65-94A3-FD8D960670AA}"/>
    <cellStyle name="Porcentaje 3 2 17" xfId="163" xr:uid="{E449242B-5579-4D17-9FEC-B7A28A6A608B}"/>
    <cellStyle name="Porcentaje 3 2 18" xfId="164" xr:uid="{9EB65390-799A-436A-942D-78B7132725D3}"/>
    <cellStyle name="Porcentaje 3 2 19" xfId="165" xr:uid="{EBA68501-48A9-4EAA-902B-06D219FA0CFF}"/>
    <cellStyle name="Porcentaje 3 2 2" xfId="166" xr:uid="{301390A1-F5C1-47AF-AA73-0C45CBF20F7C}"/>
    <cellStyle name="Porcentaje 3 2 20" xfId="167" xr:uid="{8B36E50E-392F-421F-B811-380B8A1857EF}"/>
    <cellStyle name="Porcentaje 3 2 21" xfId="168" xr:uid="{DA33117B-2D33-48B7-BB63-36B0AB67D6E1}"/>
    <cellStyle name="Porcentaje 3 2 22" xfId="169" xr:uid="{DE5246DF-5C5D-412C-A2A7-6945B451D7F2}"/>
    <cellStyle name="Porcentaje 3 2 23" xfId="170" xr:uid="{E74BB647-A57C-4758-A2DE-B5ECD5B6FC4F}"/>
    <cellStyle name="Porcentaje 3 2 24" xfId="171" xr:uid="{304DE80B-EA1E-4871-8B26-71BAF826EEFC}"/>
    <cellStyle name="Porcentaje 3 2 25" xfId="172" xr:uid="{A2E51142-2E13-4BF3-A9D8-870E1FFE4ADD}"/>
    <cellStyle name="Porcentaje 3 2 26" xfId="173" xr:uid="{2D73B6AA-6616-49C1-B94E-27C682E7D2C7}"/>
    <cellStyle name="Porcentaje 3 2 27" xfId="174" xr:uid="{CF12B806-B461-4A21-A4CB-E798C26A8F2E}"/>
    <cellStyle name="Porcentaje 3 2 28" xfId="175" xr:uid="{82A7102B-CF7B-4E7D-A15A-89906F557D46}"/>
    <cellStyle name="Porcentaje 3 2 29" xfId="176" xr:uid="{8EDE7FBD-6888-4379-A595-F15D725FA0F6}"/>
    <cellStyle name="Porcentaje 3 2 3" xfId="177" xr:uid="{00F9B4D3-1DCE-49E5-AA1C-74CA18703E5F}"/>
    <cellStyle name="Porcentaje 3 2 30" xfId="178" xr:uid="{1ED20FC8-A264-4673-9083-EB041011202A}"/>
    <cellStyle name="Porcentaje 3 2 31" xfId="179" xr:uid="{12D5B71D-5C94-4121-AEB3-FEE5C1A3601C}"/>
    <cellStyle name="Porcentaje 3 2 32" xfId="180" xr:uid="{FFB21AA1-6D58-4DF0-87C1-92567E4D9D28}"/>
    <cellStyle name="Porcentaje 3 2 33" xfId="181" xr:uid="{E6D27885-80A0-4C18-85BA-06811F6B1350}"/>
    <cellStyle name="Porcentaje 3 2 34" xfId="182" xr:uid="{3BC31388-02AE-49FE-A79E-3ACE330BEBCA}"/>
    <cellStyle name="Porcentaje 3 2 35" xfId="183" xr:uid="{1F5B98C7-4168-465B-BA86-44EAC806D4EE}"/>
    <cellStyle name="Porcentaje 3 2 36" xfId="184" xr:uid="{7E1B61F8-4529-4C1A-8A94-29035EF36A2D}"/>
    <cellStyle name="Porcentaje 3 2 37" xfId="185" xr:uid="{63451FD8-BBDB-4926-86CE-F5C548C55B50}"/>
    <cellStyle name="Porcentaje 3 2 38" xfId="186" xr:uid="{DEF64A86-8EDC-4B62-8019-336D4521A250}"/>
    <cellStyle name="Porcentaje 3 2 39" xfId="187" xr:uid="{33C71B81-57CC-4B17-AABC-18F05B92ED62}"/>
    <cellStyle name="Porcentaje 3 2 4" xfId="188" xr:uid="{DAE76FB1-255A-48BE-8BDB-C163AD25D399}"/>
    <cellStyle name="Porcentaje 3 2 40" xfId="189" xr:uid="{346D0B4C-A91C-4A30-A2F8-A75C9E00BF83}"/>
    <cellStyle name="Porcentaje 3 2 41" xfId="190" xr:uid="{DB5E0D0A-FD17-4427-B17E-05B61DE5A7F6}"/>
    <cellStyle name="Porcentaje 3 2 42" xfId="191" xr:uid="{EDAB1124-62D7-4E48-822E-0C83FF768F3F}"/>
    <cellStyle name="Porcentaje 3 2 43" xfId="192" xr:uid="{AC73B2C2-5950-45AF-B832-9B118E0E8A36}"/>
    <cellStyle name="Porcentaje 3 2 44" xfId="193" xr:uid="{6B8CC2DB-2175-4440-A78E-4CD064056B63}"/>
    <cellStyle name="Porcentaje 3 2 45" xfId="194" xr:uid="{99A150E6-37D8-4BAF-BC0B-9B2695E10EA6}"/>
    <cellStyle name="Porcentaje 3 2 5" xfId="195" xr:uid="{9E9A113E-18CE-44EE-A43F-AC8D7E832754}"/>
    <cellStyle name="Porcentaje 3 2 6" xfId="196" xr:uid="{551D6F3D-7613-46E8-9F9A-F421F90FC42D}"/>
    <cellStyle name="Porcentaje 3 2 7" xfId="197" xr:uid="{33B83DBA-9B03-4DB9-A286-1C43D5AFF2E9}"/>
    <cellStyle name="Porcentaje 3 2 8" xfId="198" xr:uid="{2B1A7B2D-9A37-4FE4-89B8-1E122EE1F9B2}"/>
    <cellStyle name="Porcentaje 3 2 9" xfId="199" xr:uid="{B7FAACA7-BF3B-443B-B1AF-2F75B6774A70}"/>
    <cellStyle name="Porcentaje 3 3" xfId="200" xr:uid="{AAC76E77-84B0-417E-9E75-F8B869C789B1}"/>
    <cellStyle name="Porcentaje 4" xfId="201" xr:uid="{CDE9EC28-6E77-487E-8BC0-7507A7DBD6E2}"/>
    <cellStyle name="Porcentual 2" xfId="202" xr:uid="{03588479-1F44-4196-BD5A-8F4F637AA8EE}"/>
    <cellStyle name="Porcentual 2 10" xfId="203" xr:uid="{6C342597-53EA-48F1-BEC1-E05CFAF86BFF}"/>
    <cellStyle name="Porcentual 2 11" xfId="204" xr:uid="{3351E73B-7C13-4104-819D-8D06693FEBDD}"/>
    <cellStyle name="Porcentual 2 12" xfId="205" xr:uid="{F33A03BD-1226-448A-B7CC-299130FD2FDA}"/>
    <cellStyle name="Porcentual 2 13" xfId="206" xr:uid="{7491D1B8-24E5-4AAD-980D-8EC38D81A22B}"/>
    <cellStyle name="Porcentual 2 14" xfId="207" xr:uid="{6500B839-30F1-4713-AC48-38BA3D021ED3}"/>
    <cellStyle name="Porcentual 2 15" xfId="208" xr:uid="{8C4E1B0F-839E-491E-8B5B-84D4F54A6915}"/>
    <cellStyle name="Porcentual 2 16" xfId="209" xr:uid="{F07D4BC7-6359-4F0F-86F1-6CB287FD711F}"/>
    <cellStyle name="Porcentual 2 17" xfId="210" xr:uid="{0F1B8718-403F-436E-A864-7C9138331A29}"/>
    <cellStyle name="Porcentual 2 18" xfId="211" xr:uid="{F87B4ED0-51F7-4693-A6CE-819B1BB03F2B}"/>
    <cellStyle name="Porcentual 2 19" xfId="212" xr:uid="{9B838819-00B4-4C77-80B2-5A14B8636BFB}"/>
    <cellStyle name="Porcentual 2 2" xfId="213" xr:uid="{F14A698F-426E-4B73-80AD-81206D880848}"/>
    <cellStyle name="Porcentual 2 2 10" xfId="214" xr:uid="{2A3C5C63-4A10-426A-9DDF-A8708D8CDBB9}"/>
    <cellStyle name="Porcentual 2 2 11" xfId="215" xr:uid="{91BBA51D-31F3-4413-AD06-2E25F738091F}"/>
    <cellStyle name="Porcentual 2 2 12" xfId="216" xr:uid="{4EF70545-1175-481E-B325-FFEF05B50A61}"/>
    <cellStyle name="Porcentual 2 2 13" xfId="217" xr:uid="{D9F3CA33-7963-4E69-9314-A392A7FF5C91}"/>
    <cellStyle name="Porcentual 2 2 14" xfId="218" xr:uid="{12D58B4E-F6C8-49E7-83FF-56F10DBBBE38}"/>
    <cellStyle name="Porcentual 2 2 15" xfId="219" xr:uid="{6AA2F397-B4AB-430A-B3BE-2CDD5D52561E}"/>
    <cellStyle name="Porcentual 2 2 16" xfId="220" xr:uid="{E4CEEE37-4B23-4FE9-93E6-1D48FE227AAA}"/>
    <cellStyle name="Porcentual 2 2 17" xfId="221" xr:uid="{4D860A77-359D-4344-B36B-EDBEC737ED3F}"/>
    <cellStyle name="Porcentual 2 2 18" xfId="222" xr:uid="{869A742D-740F-44C6-9F30-2E0AC9788F7A}"/>
    <cellStyle name="Porcentual 2 2 19" xfId="223" xr:uid="{4700D83F-20FB-4BA2-A825-E2F69991695A}"/>
    <cellStyle name="Porcentual 2 2 2" xfId="224" xr:uid="{83022705-A21B-4DF9-900C-429113D42B9B}"/>
    <cellStyle name="Porcentual 2 2 20" xfId="225" xr:uid="{EC7C30BB-9822-4CD0-A289-81B01E5B0C24}"/>
    <cellStyle name="Porcentual 2 2 21" xfId="226" xr:uid="{305B8B10-762E-4AD6-A2A3-16102276A06A}"/>
    <cellStyle name="Porcentual 2 2 22" xfId="227" xr:uid="{821957F3-EA77-42D0-8321-81B1A87A1325}"/>
    <cellStyle name="Porcentual 2 2 23" xfId="228" xr:uid="{F745E88E-66AA-49A5-98DF-DE224D446587}"/>
    <cellStyle name="Porcentual 2 2 24" xfId="229" xr:uid="{0D905BD2-0F60-4012-A727-3CCCC8FE4C29}"/>
    <cellStyle name="Porcentual 2 2 25" xfId="230" xr:uid="{429F055A-E5D0-49B2-8916-81C8CD529717}"/>
    <cellStyle name="Porcentual 2 2 26" xfId="231" xr:uid="{8027AA71-8952-4E3B-8647-9248392D02F3}"/>
    <cellStyle name="Porcentual 2 2 27" xfId="232" xr:uid="{47BCA440-BAAB-40B9-96EC-314EE4DA85B3}"/>
    <cellStyle name="Porcentual 2 2 28" xfId="233" xr:uid="{773F850D-49D7-469B-9129-3CA8EA48032F}"/>
    <cellStyle name="Porcentual 2 2 29" xfId="234" xr:uid="{E89FF668-3CE7-4A36-8BF5-4B73004DB557}"/>
    <cellStyle name="Porcentual 2 2 3" xfId="235" xr:uid="{F5B907F1-2A9B-4657-A07C-58005031FAC6}"/>
    <cellStyle name="Porcentual 2 2 30" xfId="236" xr:uid="{2A48224B-B08D-4DA8-8E7D-AC1B2A756861}"/>
    <cellStyle name="Porcentual 2 2 31" xfId="237" xr:uid="{849419FF-7E7A-48E8-849D-3C833215E01F}"/>
    <cellStyle name="Porcentual 2 2 32" xfId="238" xr:uid="{B017820F-BD10-4FE9-BE07-C4B96920E349}"/>
    <cellStyle name="Porcentual 2 2 33" xfId="239" xr:uid="{5546AEA8-9C97-42DE-9565-B4E939678A7D}"/>
    <cellStyle name="Porcentual 2 2 34" xfId="240" xr:uid="{83796D9F-F18C-4552-A661-62EE1A267DB1}"/>
    <cellStyle name="Porcentual 2 2 35" xfId="241" xr:uid="{F3B0199A-C9DA-40E7-8538-8C46EEEAD07B}"/>
    <cellStyle name="Porcentual 2 2 36" xfId="242" xr:uid="{9DD2EEFA-55A0-44B5-9E1F-26A2D64D067F}"/>
    <cellStyle name="Porcentual 2 2 37" xfId="243" xr:uid="{1B990D58-D56E-4623-B40F-1BFDF87EF8E7}"/>
    <cellStyle name="Porcentual 2 2 38" xfId="244" xr:uid="{7086CCDB-C8C0-41C6-98FC-7CF4626B4D8E}"/>
    <cellStyle name="Porcentual 2 2 39" xfId="245" xr:uid="{99338A68-4368-4C13-B24B-F09A4F4D1699}"/>
    <cellStyle name="Porcentual 2 2 4" xfId="246" xr:uid="{1D36E62A-AA49-494A-B040-022BD2074661}"/>
    <cellStyle name="Porcentual 2 2 40" xfId="247" xr:uid="{112D6551-42B4-415A-AEAC-21CCC2B150AB}"/>
    <cellStyle name="Porcentual 2 2 41" xfId="248" xr:uid="{3DC39C8C-9466-4E7B-96C5-23F3BAC4F45C}"/>
    <cellStyle name="Porcentual 2 2 42" xfId="249" xr:uid="{19DE8204-B4EA-4E4B-ACCC-4FB9A8B11298}"/>
    <cellStyle name="Porcentual 2 2 43" xfId="250" xr:uid="{6291E108-58E0-4AC1-A1C5-AC1417AB0707}"/>
    <cellStyle name="Porcentual 2 2 44" xfId="251" xr:uid="{6C2A04AF-6E98-48CA-A16C-FDD32532AF33}"/>
    <cellStyle name="Porcentual 2 2 45" xfId="252" xr:uid="{4975C0AB-29A3-435C-932C-BB90995D9E9B}"/>
    <cellStyle name="Porcentual 2 2 5" xfId="253" xr:uid="{95D23509-E949-444F-B860-49C50F9F630B}"/>
    <cellStyle name="Porcentual 2 2 6" xfId="254" xr:uid="{B31BBD8F-6C1A-488B-AA84-CBFEA9243291}"/>
    <cellStyle name="Porcentual 2 2 7" xfId="255" xr:uid="{2D2BACAE-C19C-4F4B-AA14-E5F95A6C9A41}"/>
    <cellStyle name="Porcentual 2 2 8" xfId="256" xr:uid="{38DF28F5-813D-4049-9697-82A5C8A5424F}"/>
    <cellStyle name="Porcentual 2 2 9" xfId="257" xr:uid="{C13AC193-C8E0-4A9F-AC73-D37AA90175A0}"/>
    <cellStyle name="Porcentual 2 20" xfId="258" xr:uid="{35016DCD-70CF-437A-B80D-F9E49A5A19E4}"/>
    <cellStyle name="Porcentual 2 21" xfId="259" xr:uid="{BB0437A3-3B59-4091-AD56-2D4320DB2123}"/>
    <cellStyle name="Porcentual 2 22" xfId="260" xr:uid="{C859FBE5-CDC5-4C48-8F10-1616C7263EE8}"/>
    <cellStyle name="Porcentual 2 23" xfId="261" xr:uid="{63ECD43F-D556-4BB6-A9DF-9852953A2EDD}"/>
    <cellStyle name="Porcentual 2 24" xfId="262" xr:uid="{9A14B86E-9EF7-4EAA-8E3B-CEEE56975EBF}"/>
    <cellStyle name="Porcentual 2 25" xfId="263" xr:uid="{9565EF03-2C5E-4A94-9B00-5FB893E38AFD}"/>
    <cellStyle name="Porcentual 2 26" xfId="264" xr:uid="{3FBB8BA6-F319-4A99-A587-5D3EC07B58A3}"/>
    <cellStyle name="Porcentual 2 27" xfId="265" xr:uid="{8D367EAF-5EB8-4875-B667-F5CC8743E279}"/>
    <cellStyle name="Porcentual 2 28" xfId="266" xr:uid="{3B7E1FFF-2413-44CE-9958-732A56389B4B}"/>
    <cellStyle name="Porcentual 2 29" xfId="267" xr:uid="{61A60FBC-4A3E-4928-B53B-E16BFAF88B66}"/>
    <cellStyle name="Porcentual 2 3" xfId="268" xr:uid="{D1EE0BD0-899E-4326-A0B8-BE23A6A9B8C8}"/>
    <cellStyle name="Porcentual 2 30" xfId="269" xr:uid="{0DE30C85-7A9A-465B-B5B4-3607092DB643}"/>
    <cellStyle name="Porcentual 2 31" xfId="270" xr:uid="{557647CC-0405-430B-856A-8DEDFB87F815}"/>
    <cellStyle name="Porcentual 2 32" xfId="271" xr:uid="{3DAA2911-1937-4F90-951E-79D2511FB55A}"/>
    <cellStyle name="Porcentual 2 33" xfId="272" xr:uid="{08DE2971-980B-4055-B84D-1A1E03EA659F}"/>
    <cellStyle name="Porcentual 2 34" xfId="273" xr:uid="{54E442AA-178A-4B01-8192-EE95AEFC4E08}"/>
    <cellStyle name="Porcentual 2 35" xfId="274" xr:uid="{66A6CEC5-3B81-4E68-9819-BBE848649718}"/>
    <cellStyle name="Porcentual 2 36" xfId="275" xr:uid="{F84EB9E8-4246-408D-AAE7-95694FA39DDC}"/>
    <cellStyle name="Porcentual 2 37" xfId="276" xr:uid="{EBFEE5D8-C9C8-41EF-B331-04CA1E661C0F}"/>
    <cellStyle name="Porcentual 2 38" xfId="277" xr:uid="{0B57BA78-733B-4D9C-9E1A-AF5BE552AACC}"/>
    <cellStyle name="Porcentual 2 39" xfId="278" xr:uid="{DB6FC9F6-0A2D-4725-B2D1-80E434CC05F9}"/>
    <cellStyle name="Porcentual 2 4" xfId="279" xr:uid="{D2D0226E-5125-4AF5-BAB8-7C4D918C3597}"/>
    <cellStyle name="Porcentual 2 40" xfId="280" xr:uid="{0A0E31F2-616C-40EC-8738-C6F8408781DB}"/>
    <cellStyle name="Porcentual 2 41" xfId="281" xr:uid="{23EEC51D-CD8F-4236-AD0E-77631F861405}"/>
    <cellStyle name="Porcentual 2 42" xfId="282" xr:uid="{DDC2485F-0E67-4569-B839-4040999195DA}"/>
    <cellStyle name="Porcentual 2 43" xfId="283" xr:uid="{81284D0B-41E7-4A2D-8E18-189A8B73C2DD}"/>
    <cellStyle name="Porcentual 2 44" xfId="284" xr:uid="{0175D883-5719-43D2-95BA-C21AEA26E913}"/>
    <cellStyle name="Porcentual 2 45" xfId="285" xr:uid="{B8BCC0F1-7976-45D8-9007-993A4CC49BC3}"/>
    <cellStyle name="Porcentual 2 46" xfId="286" xr:uid="{4C956E64-3217-473F-A84B-DC422CE91AC6}"/>
    <cellStyle name="Porcentual 2 5" xfId="287" xr:uid="{35F84831-0849-4B52-AD40-328EB7880F7E}"/>
    <cellStyle name="Porcentual 2 6" xfId="288" xr:uid="{69FEE975-38BE-4C0F-A4CF-EAB0B7F9CC42}"/>
    <cellStyle name="Porcentual 2 7" xfId="289" xr:uid="{C087F775-69F7-4BF6-B79C-F4163518A0BA}"/>
    <cellStyle name="Porcentual 2 8" xfId="290" xr:uid="{8DFA3135-79F4-4786-98B8-7537C5DB0698}"/>
    <cellStyle name="Porcentual 2 9" xfId="291" xr:uid="{9B3D65DB-D6B4-46CD-A330-0EEDC693E3F7}"/>
    <cellStyle name="Porcentual 3" xfId="292" xr:uid="{83E9F35E-CCE9-419F-A691-65B11915641B}"/>
    <cellStyle name="Porcentual 3 10" xfId="293" xr:uid="{D65D8130-C05E-49EB-8963-5DADA603DD53}"/>
    <cellStyle name="Porcentual 3 11" xfId="294" xr:uid="{4E5C28F9-ED05-47FE-83AE-E31F8626F944}"/>
    <cellStyle name="Porcentual 3 12" xfId="295" xr:uid="{BB20FB93-05FD-4542-BCBA-771BEED0ED5D}"/>
    <cellStyle name="Porcentual 3 13" xfId="296" xr:uid="{73C0F3F4-AA61-4777-8BC3-05792E5B0A94}"/>
    <cellStyle name="Porcentual 3 14" xfId="297" xr:uid="{6BE42729-7C0E-4FF6-9F9E-8D9243340266}"/>
    <cellStyle name="Porcentual 3 15" xfId="298" xr:uid="{4C9DAD90-CFE0-45D4-8AB8-F267B83ABE1C}"/>
    <cellStyle name="Porcentual 3 16" xfId="299" xr:uid="{32FDA0F2-3CE2-4620-8263-0E7E39203A56}"/>
    <cellStyle name="Porcentual 3 17" xfId="300" xr:uid="{DA22A4D5-EB13-413F-922C-B3905E729BCD}"/>
    <cellStyle name="Porcentual 3 18" xfId="301" xr:uid="{ABB69992-7EEB-453F-823B-F4C1DA9A8590}"/>
    <cellStyle name="Porcentual 3 19" xfId="302" xr:uid="{315D9F82-7DBF-46F8-986E-D1312665AB65}"/>
    <cellStyle name="Porcentual 3 2" xfId="303" xr:uid="{C0C327DE-7437-4D26-B884-68BF5EA2CF15}"/>
    <cellStyle name="Porcentual 3 20" xfId="304" xr:uid="{C42DE788-2C11-46E6-87FE-5C3B3B925713}"/>
    <cellStyle name="Porcentual 3 21" xfId="305" xr:uid="{66B9FFBF-777B-4569-9964-5CEDA81E30A6}"/>
    <cellStyle name="Porcentual 3 22" xfId="306" xr:uid="{271B6B1F-B636-42FD-AB58-9F0CC6C759FE}"/>
    <cellStyle name="Porcentual 3 23" xfId="307" xr:uid="{2013E674-C00B-4912-A956-89109D1DD366}"/>
    <cellStyle name="Porcentual 3 24" xfId="308" xr:uid="{C955D442-94B5-4920-8179-BC146C2B0C52}"/>
    <cellStyle name="Porcentual 3 25" xfId="309" xr:uid="{1AEDA9D1-1C15-4110-AC55-75E9A1262100}"/>
    <cellStyle name="Porcentual 3 26" xfId="310" xr:uid="{E26C6ED3-09A9-48E0-9E97-88513BE122B1}"/>
    <cellStyle name="Porcentual 3 27" xfId="311" xr:uid="{555B7321-3945-4364-BAD7-6BBABF23E74D}"/>
    <cellStyle name="Porcentual 3 28" xfId="312" xr:uid="{CA311265-8E50-4A23-8084-BC479E797A46}"/>
    <cellStyle name="Porcentual 3 29" xfId="313" xr:uid="{253B13CA-521A-49E1-A6DA-6C05A9C07EC3}"/>
    <cellStyle name="Porcentual 3 3" xfId="314" xr:uid="{B540E473-2556-4EF5-9BCC-9191AEE49E76}"/>
    <cellStyle name="Porcentual 3 30" xfId="315" xr:uid="{5048DFBD-E209-46C7-80DA-A9FDD6246150}"/>
    <cellStyle name="Porcentual 3 31" xfId="316" xr:uid="{F8F4E0C7-971E-47FC-BB87-A907EBB45EF9}"/>
    <cellStyle name="Porcentual 3 32" xfId="317" xr:uid="{3E093CB0-81DE-4CCD-B399-8B32A0E96562}"/>
    <cellStyle name="Porcentual 3 33" xfId="318" xr:uid="{74AB47DF-1AB3-44F4-AB9E-92DB879CCDA3}"/>
    <cellStyle name="Porcentual 3 34" xfId="319" xr:uid="{8AC88E3F-7C5C-436C-9BFA-AE0ABDE61909}"/>
    <cellStyle name="Porcentual 3 35" xfId="320" xr:uid="{03311621-9E5E-45DC-B571-50A432DEA5E4}"/>
    <cellStyle name="Porcentual 3 36" xfId="321" xr:uid="{06D88202-287E-4C76-B8CA-8788C05E6FF1}"/>
    <cellStyle name="Porcentual 3 37" xfId="322" xr:uid="{662BBF9E-BEB1-46D4-AD70-1DD9A1EBF26D}"/>
    <cellStyle name="Porcentual 3 38" xfId="323" xr:uid="{35022CEA-7565-4D40-A893-072BF59364A3}"/>
    <cellStyle name="Porcentual 3 39" xfId="324" xr:uid="{A4ADE434-FC53-45DA-9A28-9BB4B5C957C8}"/>
    <cellStyle name="Porcentual 3 4" xfId="325" xr:uid="{8EE01480-D210-48A7-B4AA-C9F6587AFD9C}"/>
    <cellStyle name="Porcentual 3 40" xfId="326" xr:uid="{33084BAD-AA8F-4120-907F-533AAF2F16FD}"/>
    <cellStyle name="Porcentual 3 41" xfId="327" xr:uid="{1E87B598-3C10-4AAF-9FD7-2F3C970D2E2D}"/>
    <cellStyle name="Porcentual 3 42" xfId="328" xr:uid="{95F2F452-0B7B-427E-B9A8-9599127CCC40}"/>
    <cellStyle name="Porcentual 3 43" xfId="329" xr:uid="{8FE9FAD2-3952-4C6F-A323-CE4A49B1FD14}"/>
    <cellStyle name="Porcentual 3 44" xfId="330" xr:uid="{F9669E08-BD7D-4E3A-8B9D-2B1D61C59392}"/>
    <cellStyle name="Porcentual 3 45" xfId="331" xr:uid="{37F0E42E-B953-4047-B22D-3DA8902822C6}"/>
    <cellStyle name="Porcentual 3 46" xfId="332" xr:uid="{665B814A-935C-461D-9AE4-1257BEFFE9E8}"/>
    <cellStyle name="Porcentual 3 5" xfId="333" xr:uid="{887D3DC7-D3B7-4DA4-A494-BB312C06B9A5}"/>
    <cellStyle name="Porcentual 3 6" xfId="334" xr:uid="{AFD060C4-8B08-4381-95FA-3AF795B65E66}"/>
    <cellStyle name="Porcentual 3 7" xfId="335" xr:uid="{BB03ADA1-5A08-4CDE-A1EE-B2494A3659A2}"/>
    <cellStyle name="Porcentual 3 8" xfId="336" xr:uid="{F997DE36-413B-45C2-A371-9827B2DD7091}"/>
    <cellStyle name="Porcentual 3 9" xfId="337" xr:uid="{64A6E546-C99E-4C66-B671-A3F99E08898C}"/>
    <cellStyle name="Título 4" xfId="338" xr:uid="{8A4FB197-BDBB-4E11-A569-AA0EF01B0E3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9F87C"/>
      <rgbColor rgb="00D1119F"/>
      <rgbColor rgb="00B9CDE5"/>
      <rgbColor rgb="00800000"/>
      <rgbColor rgb="00008000"/>
      <rgbColor rgb="00DB843D"/>
      <rgbColor rgb="00808000"/>
      <rgbColor rgb="00730073"/>
      <rgbColor rgb="00755B94"/>
      <rgbColor rgb="00C0C0C0"/>
      <rgbColor rgb="00808080"/>
      <rgbColor rgb="00A299FF"/>
      <rgbColor rgb="00993366"/>
      <rgbColor rgb="00EFF3E2"/>
      <rgbColor rgb="00CCFFFF"/>
      <rgbColor rgb="00CC7B38"/>
      <rgbColor rgb="00FF8080"/>
      <rgbColor rgb="00426CA0"/>
      <rgbColor rgb="00CCCCFF"/>
      <rgbColor rgb="00D99694"/>
      <rgbColor rgb="00DB3B74"/>
      <rgbColor rgb="00F9B590"/>
      <rgbColor rgb="00D19392"/>
      <rgbColor rgb="00AA4643"/>
      <rgbColor rgb="00C0504D"/>
      <rgbColor rgb="00829E4A"/>
      <rgbColor rgb="00F79646"/>
      <rgbColor rgb="0011CCEE"/>
      <rgbColor rgb="00E0FA8E"/>
      <rgbColor rgb="00CCFFCC"/>
      <rgbColor rgb="00FFFF99"/>
      <rgbColor rgb="0099CCFF"/>
      <rgbColor rgb="00FF99CC"/>
      <rgbColor rgb="00A89FB5"/>
      <rgbColor rgb="00FFCC99"/>
      <rgbColor rgb="001666FB"/>
      <rgbColor rgb="004BACC6"/>
      <rgbColor rgb="0095CC53"/>
      <rgbColor rgb="00EBB200"/>
      <rgbColor rgb="00FF9900"/>
      <rgbColor rgb="00FF6600"/>
      <rgbColor rgb="00666699"/>
      <rgbColor rgb="00969696"/>
      <rgbColor rgb="009B9059"/>
      <rgbColor rgb="004A83B9"/>
      <rgbColor rgb="0084AE21"/>
      <rgbColor rgb="00695185"/>
      <rgbColor rgb="00993300"/>
      <rgbColor rgb="009E413E"/>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95717202016416"/>
          <c:y val="6.5772881051465532E-2"/>
          <c:w val="0.82262600306163491"/>
          <c:h val="0.70386635130684705"/>
        </c:manualLayout>
      </c:layout>
      <c:lineChart>
        <c:grouping val="standard"/>
        <c:varyColors val="0"/>
        <c:ser>
          <c:idx val="0"/>
          <c:order val="0"/>
          <c:tx>
            <c:v>Total</c:v>
          </c:tx>
          <c:spPr>
            <a:ln w="25400">
              <a:solidFill>
                <a:srgbClr val="666699">
                  <a:alpha val="98000"/>
                </a:srgbClr>
              </a:solidFill>
              <a:prstDash val="solid"/>
            </a:ln>
          </c:spPr>
          <c:marker>
            <c:symbol val="diamond"/>
            <c:size val="6"/>
            <c:spPr>
              <a:solidFill>
                <a:srgbClr val="666699"/>
              </a:solidFill>
              <a:ln>
                <a:solidFill>
                  <a:srgbClr val="666699"/>
                </a:solidFill>
                <a:prstDash val="solid"/>
              </a:ln>
            </c:spPr>
          </c:marker>
          <c:cat>
            <c:strRef>
              <c:f>'4'!$A$73:$L$73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'4'!$A$76:$L$76</c:f>
              <c:numCache>
                <c:formatCode>#,##0</c:formatCode>
                <c:ptCount val="12"/>
                <c:pt idx="0">
                  <c:v>179645</c:v>
                </c:pt>
                <c:pt idx="1">
                  <c:v>213378</c:v>
                </c:pt>
                <c:pt idx="2">
                  <c:v>227935</c:v>
                </c:pt>
                <c:pt idx="3">
                  <c:v>201923</c:v>
                </c:pt>
                <c:pt idx="4">
                  <c:v>312087</c:v>
                </c:pt>
                <c:pt idx="5">
                  <c:v>155399</c:v>
                </c:pt>
                <c:pt idx="6">
                  <c:v>131329</c:v>
                </c:pt>
                <c:pt idx="7">
                  <c:v>156274</c:v>
                </c:pt>
                <c:pt idx="8">
                  <c:v>171525</c:v>
                </c:pt>
                <c:pt idx="9">
                  <c:v>222293</c:v>
                </c:pt>
                <c:pt idx="10">
                  <c:v>185598</c:v>
                </c:pt>
                <c:pt idx="11">
                  <c:v>176126</c:v>
                </c:pt>
              </c:numCache>
            </c:numRef>
          </c:val>
          <c:smooth val="0"/>
          <c:extLst>
            <c:ext xmlns:c16="http://schemas.microsoft.com/office/drawing/2014/chart" uri="{C3380CC4-5D6E-409C-BE32-E72D297353CC}">
              <c16:uniqueId val="{00000000-67C0-42E4-8CB9-C92A8A623FA5}"/>
            </c:ext>
          </c:extLst>
        </c:ser>
        <c:ser>
          <c:idx val="1"/>
          <c:order val="1"/>
          <c:tx>
            <c:v>Hombres</c:v>
          </c:tx>
          <c:spPr>
            <a:ln w="25400">
              <a:solidFill>
                <a:srgbClr val="993366"/>
              </a:solidFill>
              <a:prstDash val="solid"/>
            </a:ln>
          </c:spPr>
          <c:marker>
            <c:symbol val="square"/>
            <c:size val="6"/>
            <c:spPr>
              <a:solidFill>
                <a:srgbClr val="993366"/>
              </a:solidFill>
              <a:ln>
                <a:solidFill>
                  <a:srgbClr val="993366"/>
                </a:solidFill>
                <a:prstDash val="solid"/>
              </a:ln>
            </c:spPr>
          </c:marker>
          <c:cat>
            <c:strRef>
              <c:f>'4'!$A$73:$L$73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'4'!$A$74:$L$74</c:f>
              <c:numCache>
                <c:formatCode>#,##0</c:formatCode>
                <c:ptCount val="12"/>
                <c:pt idx="0">
                  <c:v>85116</c:v>
                </c:pt>
                <c:pt idx="1">
                  <c:v>100906</c:v>
                </c:pt>
                <c:pt idx="2">
                  <c:v>106382</c:v>
                </c:pt>
                <c:pt idx="3">
                  <c:v>93509</c:v>
                </c:pt>
                <c:pt idx="4">
                  <c:v>142516</c:v>
                </c:pt>
                <c:pt idx="5">
                  <c:v>72762</c:v>
                </c:pt>
                <c:pt idx="6">
                  <c:v>61533</c:v>
                </c:pt>
                <c:pt idx="7">
                  <c:v>74896</c:v>
                </c:pt>
                <c:pt idx="8">
                  <c:v>80420</c:v>
                </c:pt>
                <c:pt idx="9">
                  <c:v>103775</c:v>
                </c:pt>
                <c:pt idx="10">
                  <c:v>86859</c:v>
                </c:pt>
                <c:pt idx="11">
                  <c:v>84214</c:v>
                </c:pt>
              </c:numCache>
            </c:numRef>
          </c:val>
          <c:smooth val="0"/>
          <c:extLst>
            <c:ext xmlns:c16="http://schemas.microsoft.com/office/drawing/2014/chart" uri="{C3380CC4-5D6E-409C-BE32-E72D297353CC}">
              <c16:uniqueId val="{00000001-67C0-42E4-8CB9-C92A8A623FA5}"/>
            </c:ext>
          </c:extLst>
        </c:ser>
        <c:ser>
          <c:idx val="2"/>
          <c:order val="2"/>
          <c:tx>
            <c:v>Mujeres</c:v>
          </c:tx>
          <c:spPr>
            <a:ln w="25400">
              <a:solidFill>
                <a:srgbClr val="84AE21"/>
              </a:solidFill>
              <a:prstDash val="solid"/>
            </a:ln>
          </c:spPr>
          <c:marker>
            <c:symbol val="triangle"/>
            <c:size val="6"/>
            <c:spPr>
              <a:solidFill>
                <a:srgbClr val="84AE21"/>
              </a:solidFill>
              <a:ln>
                <a:solidFill>
                  <a:srgbClr val="84AE21"/>
                </a:solidFill>
                <a:prstDash val="solid"/>
              </a:ln>
            </c:spPr>
          </c:marker>
          <c:cat>
            <c:strRef>
              <c:f>'4'!$A$73:$L$73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'4'!$A$75:$L$75</c:f>
              <c:numCache>
                <c:formatCode>#,##0</c:formatCode>
                <c:ptCount val="12"/>
                <c:pt idx="0">
                  <c:v>94529</c:v>
                </c:pt>
                <c:pt idx="1">
                  <c:v>112472</c:v>
                </c:pt>
                <c:pt idx="2">
                  <c:v>121553</c:v>
                </c:pt>
                <c:pt idx="3">
                  <c:v>108414</c:v>
                </c:pt>
                <c:pt idx="4">
                  <c:v>169571</c:v>
                </c:pt>
                <c:pt idx="5">
                  <c:v>82637</c:v>
                </c:pt>
                <c:pt idx="6">
                  <c:v>69796</c:v>
                </c:pt>
                <c:pt idx="7">
                  <c:v>81378</c:v>
                </c:pt>
                <c:pt idx="8">
                  <c:v>91105</c:v>
                </c:pt>
                <c:pt idx="9">
                  <c:v>118518</c:v>
                </c:pt>
                <c:pt idx="10">
                  <c:v>98739</c:v>
                </c:pt>
                <c:pt idx="11">
                  <c:v>91912</c:v>
                </c:pt>
              </c:numCache>
            </c:numRef>
          </c:val>
          <c:smooth val="0"/>
          <c:extLst>
            <c:ext xmlns:c16="http://schemas.microsoft.com/office/drawing/2014/chart" uri="{C3380CC4-5D6E-409C-BE32-E72D297353CC}">
              <c16:uniqueId val="{00000002-67C0-42E4-8CB9-C92A8A623FA5}"/>
            </c:ext>
          </c:extLst>
        </c:ser>
        <c:dLbls>
          <c:showLegendKey val="0"/>
          <c:showVal val="0"/>
          <c:showCatName val="0"/>
          <c:showSerName val="0"/>
          <c:showPercent val="0"/>
          <c:showBubbleSize val="0"/>
        </c:dLbls>
        <c:marker val="1"/>
        <c:smooth val="0"/>
        <c:axId val="1152954256"/>
        <c:axId val="1"/>
      </c:lineChart>
      <c:catAx>
        <c:axId val="115295425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
        <c:crossesAt val="0"/>
        <c:auto val="1"/>
        <c:lblAlgn val="ctr"/>
        <c:lblOffset val="100"/>
        <c:tickLblSkip val="1"/>
        <c:tickMarkSkip val="1"/>
        <c:noMultiLvlLbl val="0"/>
      </c:catAx>
      <c:valAx>
        <c:axId val="1"/>
        <c:scaling>
          <c:orientation val="minMax"/>
          <c:max val="330000"/>
          <c:min val="0"/>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152954256"/>
        <c:crossesAt val="1"/>
        <c:crossBetween val="midCat"/>
        <c:majorUnit val="30000"/>
        <c:minorUnit val="3000"/>
      </c:valAx>
      <c:dTable>
        <c:showHorzBorder val="1"/>
        <c:showVertBorder val="1"/>
        <c:showOutline val="1"/>
        <c:showKeys val="1"/>
        <c:txPr>
          <a:bodyPr/>
          <a:lstStyle/>
          <a:p>
            <a:pPr rtl="0">
              <a:defRPr sz="800" b="0" i="0" u="none" strike="noStrike" baseline="0">
                <a:solidFill>
                  <a:srgbClr val="000000"/>
                </a:solidFill>
                <a:latin typeface="Source Sans Pro"/>
                <a:ea typeface="Source Sans Pro"/>
                <a:cs typeface="Source Sans Pro"/>
              </a:defRPr>
            </a:pPr>
            <a:endParaRPr lang="es-ES"/>
          </a:p>
        </c:txPr>
      </c:dTable>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22" r="0.75000000000000022" t="1"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autoTitleDeleted val="0"/>
    <c:plotArea>
      <c:layout>
        <c:manualLayout>
          <c:layoutTarget val="inner"/>
          <c:xMode val="edge"/>
          <c:yMode val="edge"/>
          <c:x val="8.9781018496948209E-2"/>
          <c:y val="5.9563200091791869E-2"/>
          <c:w val="0.86949924127465861"/>
          <c:h val="0.7810232896314897"/>
        </c:manualLayout>
      </c:layout>
      <c:pieChart>
        <c:varyColors val="1"/>
        <c:ser>
          <c:idx val="0"/>
          <c:order val="0"/>
          <c:dPt>
            <c:idx val="0"/>
            <c:bubble3D val="0"/>
            <c:extLst>
              <c:ext xmlns:c16="http://schemas.microsoft.com/office/drawing/2014/chart" uri="{C3380CC4-5D6E-409C-BE32-E72D297353CC}">
                <c16:uniqueId val="{00000000-6B2C-4712-B87C-C7C5E040C01D}"/>
              </c:ext>
            </c:extLst>
          </c:dPt>
          <c:dPt>
            <c:idx val="1"/>
            <c:bubble3D val="0"/>
            <c:extLst>
              <c:ext xmlns:c16="http://schemas.microsoft.com/office/drawing/2014/chart" uri="{C3380CC4-5D6E-409C-BE32-E72D297353CC}">
                <c16:uniqueId val="{00000001-6B2C-4712-B87C-C7C5E040C01D}"/>
              </c:ext>
            </c:extLst>
          </c:dPt>
          <c:dLbls>
            <c:dLbl>
              <c:idx val="0"/>
              <c:layout>
                <c:manualLayout>
                  <c:x val="-0.11446368374569292"/>
                  <c:y val="4.6576479341951416E-2"/>
                </c:manualLayout>
              </c:layout>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B2C-4712-B87C-C7C5E040C01D}"/>
                </c:ext>
              </c:extLst>
            </c:dLbl>
            <c:dLbl>
              <c:idx val="1"/>
              <c:layout>
                <c:manualLayout>
                  <c:x val="0.1223313244019853"/>
                  <c:y val="-3.9972690329596654E-2"/>
                </c:manualLayout>
              </c:layout>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B2C-4712-B87C-C7C5E040C01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Source Sans Pro"/>
                    <a:ea typeface="Source Sans Pro"/>
                    <a:cs typeface="Source Sans Pro"/>
                  </a:defRPr>
                </a:pPr>
                <a:endParaRPr lang="es-ES"/>
              </a:p>
            </c:txPr>
            <c:showLegendKey val="0"/>
            <c:showVal val="1"/>
            <c:showCatName val="1"/>
            <c:showSerName val="0"/>
            <c:showPercent val="1"/>
            <c:showBubbleSize val="0"/>
            <c:showLeaderLines val="1"/>
            <c:extLst>
              <c:ext xmlns:c15="http://schemas.microsoft.com/office/drawing/2012/chart" uri="{CE6537A1-D6FC-4f65-9D91-7224C49458BB}"/>
            </c:extLst>
          </c:dLbls>
          <c:cat>
            <c:strRef>
              <c:f>'17'!$F$12:$G$12</c:f>
              <c:strCache>
                <c:ptCount val="2"/>
                <c:pt idx="0">
                  <c:v>Hombres</c:v>
                </c:pt>
                <c:pt idx="1">
                  <c:v>Mujeres</c:v>
                </c:pt>
              </c:strCache>
            </c:strRef>
          </c:cat>
          <c:val>
            <c:numRef>
              <c:f>'17'!$F$40:$G$40</c:f>
              <c:numCache>
                <c:formatCode>#,##0;\-#,##0;\-;"··"</c:formatCode>
                <c:ptCount val="2"/>
                <c:pt idx="0">
                  <c:v>709</c:v>
                </c:pt>
                <c:pt idx="1">
                  <c:v>1083</c:v>
                </c:pt>
              </c:numCache>
            </c:numRef>
          </c:val>
          <c:extLst>
            <c:ext xmlns:c16="http://schemas.microsoft.com/office/drawing/2014/chart" uri="{C3380CC4-5D6E-409C-BE32-E72D297353CC}">
              <c16:uniqueId val="{00000002-6B2C-4712-B87C-C7C5E040C01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78" r="0.75000000000000078" t="1" header="0.51180555555555562" footer="0.51180555555555562"/>
    <c:pageSetup firstPageNumber="0"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89753960229189"/>
          <c:y val="0.11670864819479429"/>
          <c:w val="0.59656218402426697"/>
          <c:h val="0.7279599215674939"/>
        </c:manualLayout>
      </c:layout>
      <c:ofPieChart>
        <c:ofPieType val="pie"/>
        <c:varyColors val="1"/>
        <c:ser>
          <c:idx val="0"/>
          <c:order val="0"/>
          <c:dPt>
            <c:idx val="0"/>
            <c:bubble3D val="0"/>
            <c:extLst>
              <c:ext xmlns:c16="http://schemas.microsoft.com/office/drawing/2014/chart" uri="{C3380CC4-5D6E-409C-BE32-E72D297353CC}">
                <c16:uniqueId val="{00000000-B4B6-4281-924A-F4EACC0DD2E4}"/>
              </c:ext>
            </c:extLst>
          </c:dPt>
          <c:dPt>
            <c:idx val="1"/>
            <c:bubble3D val="0"/>
            <c:extLst>
              <c:ext xmlns:c16="http://schemas.microsoft.com/office/drawing/2014/chart" uri="{C3380CC4-5D6E-409C-BE32-E72D297353CC}">
                <c16:uniqueId val="{00000001-B4B6-4281-924A-F4EACC0DD2E4}"/>
              </c:ext>
            </c:extLst>
          </c:dPt>
          <c:dPt>
            <c:idx val="2"/>
            <c:bubble3D val="0"/>
            <c:extLst>
              <c:ext xmlns:c16="http://schemas.microsoft.com/office/drawing/2014/chart" uri="{C3380CC4-5D6E-409C-BE32-E72D297353CC}">
                <c16:uniqueId val="{00000002-B4B6-4281-924A-F4EACC0DD2E4}"/>
              </c:ext>
            </c:extLst>
          </c:dPt>
          <c:dPt>
            <c:idx val="3"/>
            <c:bubble3D val="0"/>
            <c:extLst>
              <c:ext xmlns:c16="http://schemas.microsoft.com/office/drawing/2014/chart" uri="{C3380CC4-5D6E-409C-BE32-E72D297353CC}">
                <c16:uniqueId val="{00000003-B4B6-4281-924A-F4EACC0DD2E4}"/>
              </c:ext>
            </c:extLst>
          </c:dPt>
          <c:dPt>
            <c:idx val="4"/>
            <c:bubble3D val="0"/>
            <c:extLst>
              <c:ext xmlns:c16="http://schemas.microsoft.com/office/drawing/2014/chart" uri="{C3380CC4-5D6E-409C-BE32-E72D297353CC}">
                <c16:uniqueId val="{00000004-B4B6-4281-924A-F4EACC0DD2E4}"/>
              </c:ext>
            </c:extLst>
          </c:dPt>
          <c:dPt>
            <c:idx val="5"/>
            <c:bubble3D val="0"/>
            <c:extLst>
              <c:ext xmlns:c16="http://schemas.microsoft.com/office/drawing/2014/chart" uri="{C3380CC4-5D6E-409C-BE32-E72D297353CC}">
                <c16:uniqueId val="{00000005-B4B6-4281-924A-F4EACC0DD2E4}"/>
              </c:ext>
            </c:extLst>
          </c:dPt>
          <c:dPt>
            <c:idx val="6"/>
            <c:bubble3D val="0"/>
            <c:extLst>
              <c:ext xmlns:c16="http://schemas.microsoft.com/office/drawing/2014/chart" uri="{C3380CC4-5D6E-409C-BE32-E72D297353CC}">
                <c16:uniqueId val="{00000006-B4B6-4281-924A-F4EACC0DD2E4}"/>
              </c:ext>
            </c:extLst>
          </c:dPt>
          <c:dPt>
            <c:idx val="7"/>
            <c:bubble3D val="0"/>
            <c:extLst>
              <c:ext xmlns:c16="http://schemas.microsoft.com/office/drawing/2014/chart" uri="{C3380CC4-5D6E-409C-BE32-E72D297353CC}">
                <c16:uniqueId val="{00000007-B4B6-4281-924A-F4EACC0DD2E4}"/>
              </c:ext>
            </c:extLst>
          </c:dPt>
          <c:dPt>
            <c:idx val="8"/>
            <c:bubble3D val="0"/>
            <c:extLst>
              <c:ext xmlns:c16="http://schemas.microsoft.com/office/drawing/2014/chart" uri="{C3380CC4-5D6E-409C-BE32-E72D297353CC}">
                <c16:uniqueId val="{00000008-B4B6-4281-924A-F4EACC0DD2E4}"/>
              </c:ext>
            </c:extLst>
          </c:dPt>
          <c:dPt>
            <c:idx val="9"/>
            <c:bubble3D val="0"/>
            <c:extLst>
              <c:ext xmlns:c16="http://schemas.microsoft.com/office/drawing/2014/chart" uri="{C3380CC4-5D6E-409C-BE32-E72D297353CC}">
                <c16:uniqueId val="{00000009-B4B6-4281-924A-F4EACC0DD2E4}"/>
              </c:ext>
            </c:extLst>
          </c:dPt>
          <c:dPt>
            <c:idx val="10"/>
            <c:bubble3D val="0"/>
            <c:extLst>
              <c:ext xmlns:c16="http://schemas.microsoft.com/office/drawing/2014/chart" uri="{C3380CC4-5D6E-409C-BE32-E72D297353CC}">
                <c16:uniqueId val="{0000000A-B4B6-4281-924A-F4EACC0DD2E4}"/>
              </c:ext>
            </c:extLst>
          </c:dPt>
          <c:dPt>
            <c:idx val="11"/>
            <c:bubble3D val="0"/>
            <c:extLst>
              <c:ext xmlns:c16="http://schemas.microsoft.com/office/drawing/2014/chart" uri="{C3380CC4-5D6E-409C-BE32-E72D297353CC}">
                <c16:uniqueId val="{0000000B-B4B6-4281-924A-F4EACC0DD2E4}"/>
              </c:ext>
            </c:extLst>
          </c:dPt>
          <c:dPt>
            <c:idx val="12"/>
            <c:bubble3D val="0"/>
            <c:extLst>
              <c:ext xmlns:c16="http://schemas.microsoft.com/office/drawing/2014/chart" uri="{C3380CC4-5D6E-409C-BE32-E72D297353CC}">
                <c16:uniqueId val="{0000000C-B4B6-4281-924A-F4EACC0DD2E4}"/>
              </c:ext>
            </c:extLst>
          </c:dPt>
          <c:dPt>
            <c:idx val="13"/>
            <c:bubble3D val="0"/>
            <c:extLst>
              <c:ext xmlns:c16="http://schemas.microsoft.com/office/drawing/2014/chart" uri="{C3380CC4-5D6E-409C-BE32-E72D297353CC}">
                <c16:uniqueId val="{0000000D-B4B6-4281-924A-F4EACC0DD2E4}"/>
              </c:ext>
            </c:extLst>
          </c:dPt>
          <c:dLbls>
            <c:dLbl>
              <c:idx val="0"/>
              <c:layout>
                <c:manualLayout>
                  <c:x val="-1.2802523772119725E-2"/>
                  <c:y val="9.999368635621561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4B6-4281-924A-F4EACC0DD2E4}"/>
                </c:ext>
              </c:extLst>
            </c:dLbl>
            <c:dLbl>
              <c:idx val="1"/>
              <c:layout>
                <c:manualLayout>
                  <c:x val="2.0126316327247415E-2"/>
                  <c:y val="3.819465865735846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4B6-4281-924A-F4EACC0DD2E4}"/>
                </c:ext>
              </c:extLst>
            </c:dLbl>
            <c:dLbl>
              <c:idx val="2"/>
              <c:layout>
                <c:manualLayout>
                  <c:x val="5.3252932799458461E-2"/>
                  <c:y val="4.774016649980607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B6-4281-924A-F4EACC0DD2E4}"/>
                </c:ext>
              </c:extLst>
            </c:dLbl>
            <c:dLbl>
              <c:idx val="3"/>
              <c:layout>
                <c:manualLayout>
                  <c:x val="-2.1821177462306264E-4"/>
                  <c:y val="6.394783126336012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4B6-4281-924A-F4EACC0DD2E4}"/>
                </c:ext>
              </c:extLst>
            </c:dLbl>
            <c:dLbl>
              <c:idx val="4"/>
              <c:layout>
                <c:manualLayout>
                  <c:x val="8.0581387180617026E-2"/>
                  <c:y val="-0.12564872689882836"/>
                </c:manualLayout>
              </c:layout>
              <c:tx>
                <c:rich>
                  <a:bodyPr/>
                  <a:lstStyle/>
                  <a:p>
                    <a:pPr>
                      <a:defRPr>
                        <a:solidFill>
                          <a:sysClr val="windowText" lastClr="000000"/>
                        </a:solidFill>
                      </a:defRPr>
                    </a:pPr>
                    <a:fld id="{D8C85F1A-7FAC-4B62-B347-082E8609CA7A}"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CDF0A4B2-20A2-431D-A7DE-030B532F634F}"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a:t>
                    </a:r>
                  </a:p>
                  <a:p>
                    <a:pPr>
                      <a:defRPr>
                        <a:solidFill>
                          <a:sysClr val="windowText" lastClr="000000"/>
                        </a:solidFill>
                      </a:defRPr>
                    </a:pPr>
                    <a:r>
                      <a:rPr lang="en-US" baseline="0">
                        <a:solidFill>
                          <a:sysClr val="windowText" lastClr="000000"/>
                        </a:solidFill>
                      </a:rPr>
                      <a:t> </a:t>
                    </a:r>
                    <a:fld id="{0D81D2F0-CBDA-446E-98F9-E33A37A04793}"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B4B6-4281-924A-F4EACC0DD2E4}"/>
                </c:ext>
              </c:extLst>
            </c:dLbl>
            <c:dLbl>
              <c:idx val="5"/>
              <c:layout>
                <c:manualLayout>
                  <c:x val="6.3514250499709435E-2"/>
                  <c:y val="4.164515518034468E-2"/>
                </c:manualLayout>
              </c:layout>
              <c:tx>
                <c:rich>
                  <a:bodyPr/>
                  <a:lstStyle/>
                  <a:p>
                    <a:pPr>
                      <a:defRPr sz="800" b="0" i="0" u="none" strike="noStrike" baseline="0">
                        <a:solidFill>
                          <a:sysClr val="windowText" lastClr="000000"/>
                        </a:solidFill>
                        <a:latin typeface="Source Sans Pro"/>
                        <a:ea typeface="Source Sans Pro"/>
                        <a:cs typeface="Source Sans Pro"/>
                      </a:defRPr>
                    </a:pPr>
                    <a:fld id="{01F54767-BEF8-4B0B-B5BD-9DAD576D4EDC}" type="CATEGORYNAME">
                      <a:rPr lang="en-US" sz="800" b="0" i="0" u="none" strike="noStrike" baseline="0">
                        <a:solidFill>
                          <a:sysClr val="windowText" lastClr="000000"/>
                        </a:solidFill>
                        <a:latin typeface="Source Sans Pro"/>
                        <a:ea typeface="Source Sans Pro"/>
                      </a:rPr>
                      <a:pPr>
                        <a:defRPr sz="800" b="0" i="0" u="none" strike="noStrike" baseline="0">
                          <a:solidFill>
                            <a:sysClr val="windowText" lastClr="000000"/>
                          </a:solidFill>
                          <a:latin typeface="Source Sans Pro"/>
                          <a:ea typeface="Source Sans Pro"/>
                          <a:cs typeface="Source Sans Pro"/>
                        </a:defRPr>
                      </a:pPr>
                      <a:t>[NOMBRE DE CATEGORÍA]</a:t>
                    </a:fld>
                    <a:r>
                      <a:rPr lang="en-US" sz="800" b="0" i="0" u="none" strike="noStrike" baseline="0">
                        <a:solidFill>
                          <a:sysClr val="windowText" lastClr="000000"/>
                        </a:solidFill>
                        <a:latin typeface="Source Sans Pro"/>
                        <a:ea typeface="Source Sans Pro"/>
                      </a:rPr>
                      <a:t>; </a:t>
                    </a:r>
                    <a:fld id="{4376016C-674B-47B5-9A1B-8B303752AF9B}" type="VALUE">
                      <a:rPr lang="en-US" sz="800" b="0" i="0" u="none" strike="noStrike" baseline="0">
                        <a:solidFill>
                          <a:sysClr val="windowText" lastClr="000000"/>
                        </a:solidFill>
                        <a:latin typeface="Source Sans Pro"/>
                        <a:ea typeface="Source Sans Pro"/>
                      </a:rPr>
                      <a:pPr>
                        <a:defRPr sz="800" b="0" i="0" u="none" strike="noStrike" baseline="0">
                          <a:solidFill>
                            <a:sysClr val="windowText" lastClr="000000"/>
                          </a:solidFill>
                          <a:latin typeface="Source Sans Pro"/>
                          <a:ea typeface="Source Sans Pro"/>
                          <a:cs typeface="Source Sans Pro"/>
                        </a:defRPr>
                      </a:pPr>
                      <a:t>[VALOR]</a:t>
                    </a:fld>
                    <a:r>
                      <a:rPr lang="en-US" sz="800" b="0" i="0" u="none" strike="noStrike" baseline="0">
                        <a:solidFill>
                          <a:sysClr val="windowText" lastClr="000000"/>
                        </a:solidFill>
                        <a:latin typeface="Source Sans Pro"/>
                        <a:ea typeface="Source Sans Pro"/>
                      </a:rPr>
                      <a:t>; </a:t>
                    </a:r>
                  </a:p>
                  <a:p>
                    <a:pPr>
                      <a:defRPr sz="800" b="0" i="0" u="none" strike="noStrike" baseline="0">
                        <a:solidFill>
                          <a:sysClr val="windowText" lastClr="000000"/>
                        </a:solidFill>
                        <a:latin typeface="Source Sans Pro"/>
                        <a:ea typeface="Source Sans Pro"/>
                        <a:cs typeface="Source Sans Pro"/>
                      </a:defRPr>
                    </a:pPr>
                    <a:fld id="{EB7D7857-112F-4589-8F65-8C314DE563D8}" type="PERCENTAGE">
                      <a:rPr lang="en-US" sz="800" b="0" i="0" u="none" strike="noStrike" baseline="0">
                        <a:solidFill>
                          <a:sysClr val="windowText" lastClr="000000"/>
                        </a:solidFill>
                        <a:latin typeface="Source Sans Pro"/>
                        <a:ea typeface="Source Sans Pro"/>
                      </a:rPr>
                      <a:pPr>
                        <a:defRPr sz="800" b="0" i="0" u="none" strike="noStrike" baseline="0">
                          <a:solidFill>
                            <a:sysClr val="windowText" lastClr="000000"/>
                          </a:solidFill>
                          <a:latin typeface="Source Sans Pro"/>
                          <a:ea typeface="Source Sans Pro"/>
                          <a:cs typeface="Source Sans Pro"/>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4B6-4281-924A-F4EACC0DD2E4}"/>
                </c:ext>
              </c:extLst>
            </c:dLbl>
            <c:dLbl>
              <c:idx val="6"/>
              <c:layout>
                <c:manualLayout>
                  <c:x val="2.6902567835954813E-3"/>
                  <c:y val="-7.060601960837369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4B6-4281-924A-F4EACC0DD2E4}"/>
                </c:ext>
              </c:extLst>
            </c:dLbl>
            <c:dLbl>
              <c:idx val="7"/>
              <c:layout>
                <c:manualLayout>
                  <c:x val="3.2850163802517388E-2"/>
                  <c:y val="-0.18629758909002356"/>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4B6-4281-924A-F4EACC0DD2E4}"/>
                </c:ext>
              </c:extLst>
            </c:dLbl>
            <c:dLbl>
              <c:idx val="8"/>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4B6-4281-924A-F4EACC0DD2E4}"/>
                </c:ext>
              </c:extLst>
            </c:dLbl>
            <c:dLbl>
              <c:idx val="9"/>
              <c:layout>
                <c:manualLayout>
                  <c:x val="4.2996085343346681E-2"/>
                  <c:y val="-0.14847705892433549"/>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B4B6-4281-924A-F4EACC0DD2E4}"/>
                </c:ext>
              </c:extLst>
            </c:dLbl>
            <c:dLbl>
              <c:idx val="10"/>
              <c:layout>
                <c:manualLayout>
                  <c:x val="3.5375340856115614E-2"/>
                  <c:y val="-9.707281435181434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B4B6-4281-924A-F4EACC0DD2E4}"/>
                </c:ext>
              </c:extLst>
            </c:dLbl>
            <c:dLbl>
              <c:idx val="11"/>
              <c:layout>
                <c:manualLayout>
                  <c:x val="3.9172238506682895E-2"/>
                  <c:y val="-3.757916858330861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B4B6-4281-924A-F4EACC0DD2E4}"/>
                </c:ext>
              </c:extLst>
            </c:dLbl>
            <c:dLbl>
              <c:idx val="12"/>
              <c:layout>
                <c:manualLayout>
                  <c:x val="3.8275890696144614E-2"/>
                  <c:y val="3.48040515554112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4B6-4281-924A-F4EACC0DD2E4}"/>
                </c:ext>
              </c:extLst>
            </c:dLbl>
            <c:dLbl>
              <c:idx val="13"/>
              <c:layout>
                <c:manualLayout>
                  <c:x val="-0.11240666041508517"/>
                  <c:y val="7.6931976701904705E-3"/>
                </c:manualLayout>
              </c:layout>
              <c:tx>
                <c:rich>
                  <a:bodyPr/>
                  <a:lstStyle/>
                  <a:p>
                    <a:pPr>
                      <a:defRPr sz="800" b="0" i="0" u="none" strike="noStrike" baseline="0">
                        <a:solidFill>
                          <a:sysClr val="windowText" lastClr="000000"/>
                        </a:solidFill>
                        <a:latin typeface="Source Sans Pro"/>
                        <a:ea typeface="Source Sans Pro"/>
                        <a:cs typeface="Source Sans Pro"/>
                      </a:defRPr>
                    </a:pPr>
                    <a:r>
                      <a:rPr lang="en-US" sz="800" b="0" i="0" u="none" strike="noStrike" baseline="0">
                        <a:solidFill>
                          <a:sysClr val="windowText" lastClr="000000"/>
                        </a:solidFill>
                        <a:latin typeface="Source Sans Pro"/>
                        <a:ea typeface="Source Sans Pro"/>
                      </a:rPr>
                      <a:t>Resto de actividades;</a:t>
                    </a:r>
                  </a:p>
                  <a:p>
                    <a:pPr>
                      <a:defRPr sz="800" b="0" i="0" u="none" strike="noStrike" baseline="0">
                        <a:solidFill>
                          <a:sysClr val="windowText" lastClr="000000"/>
                        </a:solidFill>
                        <a:latin typeface="Source Sans Pro"/>
                        <a:ea typeface="Source Sans Pro"/>
                        <a:cs typeface="Source Sans Pro"/>
                      </a:defRPr>
                    </a:pPr>
                    <a:r>
                      <a:rPr lang="en-US" sz="800" b="0" i="0" u="none" strike="noStrike" baseline="0">
                        <a:solidFill>
                          <a:sysClr val="windowText" lastClr="000000"/>
                        </a:solidFill>
                        <a:latin typeface="Source Sans Pro"/>
                        <a:ea typeface="Source Sans Pro"/>
                      </a:rPr>
                      <a:t>6.991; 13,7%</a:t>
                    </a: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B4B6-4281-924A-F4EACC0DD2E4}"/>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'19'!$B$22:$B$34</c:f>
              <c:strCache>
                <c:ptCount val="13"/>
                <c:pt idx="0">
                  <c:v>Visitas Guiadas</c:v>
                </c:pt>
                <c:pt idx="1">
                  <c:v>Talleres</c:v>
                </c:pt>
                <c:pt idx="2">
                  <c:v>Presentaciones</c:v>
                </c:pt>
                <c:pt idx="3">
                  <c:v>Celebraciones</c:v>
                </c:pt>
                <c:pt idx="4">
                  <c:v>Conferencias</c:v>
                </c:pt>
                <c:pt idx="5">
                  <c:v>Otros</c:v>
                </c:pt>
                <c:pt idx="6">
                  <c:v>Conciertos</c:v>
                </c:pt>
                <c:pt idx="7">
                  <c:v>Proyecciones</c:v>
                </c:pt>
                <c:pt idx="8">
                  <c:v>Exposiciones</c:v>
                </c:pt>
                <c:pt idx="9">
                  <c:v>Cursos</c:v>
                </c:pt>
                <c:pt idx="10">
                  <c:v>Actividades didácticas</c:v>
                </c:pt>
                <c:pt idx="11">
                  <c:v>Jornadas y Congresos</c:v>
                </c:pt>
                <c:pt idx="12">
                  <c:v>Representaciones</c:v>
                </c:pt>
              </c:strCache>
            </c:strRef>
          </c:cat>
          <c:val>
            <c:numRef>
              <c:f>'19'!$M$22:$M$34</c:f>
              <c:numCache>
                <c:formatCode>#,##0;\-#,##0;\-;"··"</c:formatCode>
                <c:ptCount val="13"/>
                <c:pt idx="0">
                  <c:v>3826</c:v>
                </c:pt>
                <c:pt idx="1">
                  <c:v>644</c:v>
                </c:pt>
                <c:pt idx="2">
                  <c:v>710</c:v>
                </c:pt>
                <c:pt idx="3">
                  <c:v>2847</c:v>
                </c:pt>
                <c:pt idx="4">
                  <c:v>1386</c:v>
                </c:pt>
                <c:pt idx="5">
                  <c:v>1265</c:v>
                </c:pt>
                <c:pt idx="6">
                  <c:v>1803</c:v>
                </c:pt>
                <c:pt idx="7">
                  <c:v>771</c:v>
                </c:pt>
                <c:pt idx="8">
                  <c:v>37189</c:v>
                </c:pt>
                <c:pt idx="9">
                  <c:v>225</c:v>
                </c:pt>
                <c:pt idx="10">
                  <c:v>40</c:v>
                </c:pt>
                <c:pt idx="11">
                  <c:v>72</c:v>
                </c:pt>
                <c:pt idx="12">
                  <c:v>75</c:v>
                </c:pt>
              </c:numCache>
            </c:numRef>
          </c:val>
          <c:extLst>
            <c:ext xmlns:c16="http://schemas.microsoft.com/office/drawing/2014/chart" uri="{C3380CC4-5D6E-409C-BE32-E72D297353CC}">
              <c16:uniqueId val="{0000000E-B4B6-4281-924A-F4EACC0DD2E4}"/>
            </c:ext>
          </c:extLst>
        </c:ser>
        <c:dLbls>
          <c:showLegendKey val="0"/>
          <c:showVal val="1"/>
          <c:showCatName val="0"/>
          <c:showSerName val="0"/>
          <c:showPercent val="0"/>
          <c:showBubbleSize val="0"/>
          <c:showLeaderLines val="1"/>
        </c:dLbls>
        <c:gapWidth val="100"/>
        <c:splitType val="percent"/>
        <c:splitPos val="4"/>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633178020178673E-2"/>
          <c:y val="0.11868720008483788"/>
          <c:w val="0.76490889935322315"/>
          <c:h val="0.74747797330347776"/>
        </c:manualLayout>
      </c:layout>
      <c:ofPieChart>
        <c:ofPieType val="pie"/>
        <c:varyColors val="1"/>
        <c:ser>
          <c:idx val="0"/>
          <c:order val="0"/>
          <c:dPt>
            <c:idx val="0"/>
            <c:bubble3D val="0"/>
            <c:extLst>
              <c:ext xmlns:c16="http://schemas.microsoft.com/office/drawing/2014/chart" uri="{C3380CC4-5D6E-409C-BE32-E72D297353CC}">
                <c16:uniqueId val="{00000000-E68E-4326-B539-B36FB8B98510}"/>
              </c:ext>
            </c:extLst>
          </c:dPt>
          <c:dPt>
            <c:idx val="1"/>
            <c:bubble3D val="0"/>
            <c:extLst>
              <c:ext xmlns:c16="http://schemas.microsoft.com/office/drawing/2014/chart" uri="{C3380CC4-5D6E-409C-BE32-E72D297353CC}">
                <c16:uniqueId val="{00000001-E68E-4326-B539-B36FB8B98510}"/>
              </c:ext>
            </c:extLst>
          </c:dPt>
          <c:dPt>
            <c:idx val="2"/>
            <c:bubble3D val="0"/>
            <c:extLst>
              <c:ext xmlns:c16="http://schemas.microsoft.com/office/drawing/2014/chart" uri="{C3380CC4-5D6E-409C-BE32-E72D297353CC}">
                <c16:uniqueId val="{00000002-E68E-4326-B539-B36FB8B98510}"/>
              </c:ext>
            </c:extLst>
          </c:dPt>
          <c:dPt>
            <c:idx val="3"/>
            <c:bubble3D val="0"/>
            <c:extLst>
              <c:ext xmlns:c16="http://schemas.microsoft.com/office/drawing/2014/chart" uri="{C3380CC4-5D6E-409C-BE32-E72D297353CC}">
                <c16:uniqueId val="{00000003-E68E-4326-B539-B36FB8B98510}"/>
              </c:ext>
            </c:extLst>
          </c:dPt>
          <c:dPt>
            <c:idx val="4"/>
            <c:bubble3D val="0"/>
            <c:extLst>
              <c:ext xmlns:c16="http://schemas.microsoft.com/office/drawing/2014/chart" uri="{C3380CC4-5D6E-409C-BE32-E72D297353CC}">
                <c16:uniqueId val="{00000004-E68E-4326-B539-B36FB8B98510}"/>
              </c:ext>
            </c:extLst>
          </c:dPt>
          <c:dPt>
            <c:idx val="5"/>
            <c:bubble3D val="0"/>
            <c:extLst>
              <c:ext xmlns:c16="http://schemas.microsoft.com/office/drawing/2014/chart" uri="{C3380CC4-5D6E-409C-BE32-E72D297353CC}">
                <c16:uniqueId val="{00000005-E68E-4326-B539-B36FB8B98510}"/>
              </c:ext>
            </c:extLst>
          </c:dPt>
          <c:dPt>
            <c:idx val="6"/>
            <c:bubble3D val="0"/>
            <c:extLst>
              <c:ext xmlns:c16="http://schemas.microsoft.com/office/drawing/2014/chart" uri="{C3380CC4-5D6E-409C-BE32-E72D297353CC}">
                <c16:uniqueId val="{00000006-E68E-4326-B539-B36FB8B98510}"/>
              </c:ext>
            </c:extLst>
          </c:dPt>
          <c:dPt>
            <c:idx val="7"/>
            <c:bubble3D val="0"/>
            <c:extLst>
              <c:ext xmlns:c16="http://schemas.microsoft.com/office/drawing/2014/chart" uri="{C3380CC4-5D6E-409C-BE32-E72D297353CC}">
                <c16:uniqueId val="{00000007-E68E-4326-B539-B36FB8B98510}"/>
              </c:ext>
            </c:extLst>
          </c:dPt>
          <c:dPt>
            <c:idx val="8"/>
            <c:bubble3D val="0"/>
            <c:extLst>
              <c:ext xmlns:c16="http://schemas.microsoft.com/office/drawing/2014/chart" uri="{C3380CC4-5D6E-409C-BE32-E72D297353CC}">
                <c16:uniqueId val="{00000008-E68E-4326-B539-B36FB8B98510}"/>
              </c:ext>
            </c:extLst>
          </c:dPt>
          <c:dPt>
            <c:idx val="9"/>
            <c:bubble3D val="0"/>
            <c:extLst>
              <c:ext xmlns:c16="http://schemas.microsoft.com/office/drawing/2014/chart" uri="{C3380CC4-5D6E-409C-BE32-E72D297353CC}">
                <c16:uniqueId val="{00000009-E68E-4326-B539-B36FB8B98510}"/>
              </c:ext>
            </c:extLst>
          </c:dPt>
          <c:dPt>
            <c:idx val="10"/>
            <c:bubble3D val="0"/>
            <c:extLst>
              <c:ext xmlns:c16="http://schemas.microsoft.com/office/drawing/2014/chart" uri="{C3380CC4-5D6E-409C-BE32-E72D297353CC}">
                <c16:uniqueId val="{0000000A-E68E-4326-B539-B36FB8B98510}"/>
              </c:ext>
            </c:extLst>
          </c:dPt>
          <c:dPt>
            <c:idx val="11"/>
            <c:bubble3D val="0"/>
            <c:extLst>
              <c:ext xmlns:c16="http://schemas.microsoft.com/office/drawing/2014/chart" uri="{C3380CC4-5D6E-409C-BE32-E72D297353CC}">
                <c16:uniqueId val="{0000000B-E68E-4326-B539-B36FB8B98510}"/>
              </c:ext>
            </c:extLst>
          </c:dPt>
          <c:dLbls>
            <c:dLbl>
              <c:idx val="0"/>
              <c:layout>
                <c:manualLayout>
                  <c:x val="-4.483696633677671E-2"/>
                  <c:y val="0.19335414512579868"/>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8E-4326-B539-B36FB8B98510}"/>
                </c:ext>
              </c:extLst>
            </c:dLbl>
            <c:dLbl>
              <c:idx val="1"/>
              <c:layout>
                <c:manualLayout>
                  <c:x val="4.4768414842640079E-3"/>
                  <c:y val="1.9677085818818104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8E-4326-B539-B36FB8B98510}"/>
                </c:ext>
              </c:extLst>
            </c:dLbl>
            <c:dLbl>
              <c:idx val="2"/>
              <c:layout>
                <c:manualLayout>
                  <c:x val="0.10635155096011817"/>
                  <c:y val="-5.6894081788163658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68E-4326-B539-B36FB8B98510}"/>
                </c:ext>
              </c:extLst>
            </c:dLbl>
            <c:dLbl>
              <c:idx val="3"/>
              <c:layout>
                <c:manualLayout>
                  <c:x val="0.11286787083667717"/>
                  <c:y val="-9.1218694437388947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68E-4326-B539-B36FB8B98510}"/>
                </c:ext>
              </c:extLst>
            </c:dLbl>
            <c:dLbl>
              <c:idx val="4"/>
              <c:layout>
                <c:manualLayout>
                  <c:x val="-3.2969290950891107E-3"/>
                  <c:y val="-2.6120057573448482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68E-4326-B539-B36FB8B98510}"/>
                </c:ext>
              </c:extLst>
            </c:dLbl>
            <c:dLbl>
              <c:idx val="5"/>
              <c:layout>
                <c:manualLayout>
                  <c:x val="-1.688784470626541E-2"/>
                  <c:y val="-7.2510710354754065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68E-4326-B539-B36FB8B98510}"/>
                </c:ext>
              </c:extLst>
            </c:dLbl>
            <c:dLbl>
              <c:idx val="6"/>
              <c:layout>
                <c:manualLayout>
                  <c:x val="3.4987148024517613E-2"/>
                  <c:y val="-0.10489916179832359"/>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68E-4326-B539-B36FB8B98510}"/>
                </c:ext>
              </c:extLst>
            </c:dLbl>
            <c:dLbl>
              <c:idx val="7"/>
              <c:layout>
                <c:manualLayout>
                  <c:x val="2.0610614219751335E-2"/>
                  <c:y val="-3.89470832274997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68E-4326-B539-B36FB8B98510}"/>
                </c:ext>
              </c:extLst>
            </c:dLbl>
            <c:dLbl>
              <c:idx val="8"/>
              <c:layout>
                <c:manualLayout>
                  <c:x val="1.0364203808744945E-2"/>
                  <c:y val="-4.8469054271441873E-2"/>
                </c:manualLayout>
              </c:layout>
              <c:numFmt formatCode="0.0%" sourceLinked="0"/>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68E-4326-B539-B36FB8B98510}"/>
                </c:ext>
              </c:extLst>
            </c:dLbl>
            <c:dLbl>
              <c:idx val="9"/>
              <c:layout>
                <c:manualLayout>
                  <c:x val="4.5267877429311966E-3"/>
                  <c:y val="-1.4248412496825003E-2"/>
                </c:manualLayout>
              </c:layout>
              <c:tx>
                <c:rich>
                  <a:bodyPr wrap="square" lIns="38100" tIns="19050" rIns="38100" bIns="19050" anchor="ctr" anchorCtr="0">
                    <a:noAutofit/>
                  </a:bodyPr>
                  <a:lstStyle/>
                  <a:p>
                    <a:pPr algn="ctr">
                      <a:defRPr>
                        <a:solidFill>
                          <a:sysClr val="windowText" lastClr="000000"/>
                        </a:solidFill>
                      </a:defRPr>
                    </a:pPr>
                    <a:fld id="{249C6A4D-B000-40D1-B10D-4B66B2EA948D}" type="CATEGORYNAME">
                      <a:rPr lang="en-US"/>
                      <a:pPr algn="ctr">
                        <a:defRPr>
                          <a:solidFill>
                            <a:sysClr val="windowText" lastClr="000000"/>
                          </a:solidFill>
                        </a:defRPr>
                      </a:pPr>
                      <a:t>[NOMBRE DE CATEGORÍA]</a:t>
                    </a:fld>
                    <a:r>
                      <a:rPr lang="en-US" baseline="0"/>
                      <a:t>; </a:t>
                    </a:r>
                  </a:p>
                  <a:p>
                    <a:pPr algn="ctr">
                      <a:defRPr>
                        <a:solidFill>
                          <a:sysClr val="windowText" lastClr="000000"/>
                        </a:solidFill>
                      </a:defRPr>
                    </a:pPr>
                    <a:fld id="{DC90A5A4-4AF0-4277-9D61-F6CD57DF0B06}" type="VALUE">
                      <a:rPr lang="en-US" baseline="0"/>
                      <a:pPr algn="ctr">
                        <a:defRPr>
                          <a:solidFill>
                            <a:sysClr val="windowText" lastClr="000000"/>
                          </a:solidFill>
                        </a:defRPr>
                      </a:pPr>
                      <a:t>[VALOR]</a:t>
                    </a:fld>
                    <a:r>
                      <a:rPr lang="en-US" baseline="0"/>
                      <a:t>; </a:t>
                    </a:r>
                    <a:fld id="{41281886-6EAA-4F94-BCBE-D8883496289F}" type="PERCENTAGE">
                      <a:rPr lang="en-US" baseline="0"/>
                      <a:pPr algn="ctr">
                        <a:defRPr>
                          <a:solidFill>
                            <a:sysClr val="windowText" lastClr="000000"/>
                          </a:solidFill>
                        </a:defRPr>
                      </a:pPr>
                      <a:t>[PORCENTAJE]</a:t>
                    </a:fld>
                    <a:endParaRPr lang="en-US" baseline="0"/>
                  </a:p>
                </c:rich>
              </c:tx>
              <c:numFmt formatCode="0.0%" sourceLinked="0"/>
              <c:spPr>
                <a:noFill/>
                <a:ln>
                  <a:noFill/>
                </a:ln>
                <a:effectLst/>
              </c:spPr>
              <c:dLblPos val="bestFit"/>
              <c:showLegendKey val="0"/>
              <c:showVal val="1"/>
              <c:showCatName val="1"/>
              <c:showSerName val="0"/>
              <c:showPercent val="1"/>
              <c:showBubbleSize val="0"/>
              <c:extLst>
                <c:ext xmlns:c15="http://schemas.microsoft.com/office/drawing/2012/chart" uri="{CE6537A1-D6FC-4f65-9D91-7224C49458BB}">
                  <c15:layout>
                    <c:manualLayout>
                      <c:w val="0.15491512434555538"/>
                      <c:h val="0.12090322580645159"/>
                    </c:manualLayout>
                  </c15:layout>
                  <c15:dlblFieldTable/>
                  <c15:showDataLabelsRange val="0"/>
                </c:ext>
                <c:ext xmlns:c16="http://schemas.microsoft.com/office/drawing/2014/chart" uri="{C3380CC4-5D6E-409C-BE32-E72D297353CC}">
                  <c16:uniqueId val="{00000009-E68E-4326-B539-B36FB8B98510}"/>
                </c:ext>
              </c:extLst>
            </c:dLbl>
            <c:dLbl>
              <c:idx val="10"/>
              <c:layout>
                <c:manualLayout>
                  <c:x val="1.9118960345402565E-2"/>
                  <c:y val="4.899839133011591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68E-4326-B539-B36FB8B98510}"/>
                </c:ext>
              </c:extLst>
            </c:dLbl>
            <c:dLbl>
              <c:idx val="11"/>
              <c:layout>
                <c:manualLayout>
                  <c:x val="1.1617255376312821E-2"/>
                  <c:y val="0.1121733976801287"/>
                </c:manualLayout>
              </c:layout>
              <c:tx>
                <c:rich>
                  <a:bodyPr wrap="square" lIns="38100" tIns="19050" rIns="38100" bIns="19050" anchor="ctr" anchorCtr="0">
                    <a:spAutoFit/>
                  </a:bodyPr>
                  <a:lstStyle/>
                  <a:p>
                    <a:pPr algn="ctr">
                      <a:defRPr sz="800" b="0" i="0" u="none" strike="noStrike" baseline="0">
                        <a:solidFill>
                          <a:sysClr val="windowText" lastClr="000000"/>
                        </a:solidFill>
                        <a:latin typeface="Source Sans Pro"/>
                        <a:ea typeface="Source Sans Pro"/>
                        <a:cs typeface="Source Sans Pro"/>
                      </a:defRPr>
                    </a:pPr>
                    <a:fld id="{81B9D3F6-C2AF-4BB9-A75B-89ACD854AAB9}" type="CATEGORYNAME">
                      <a:rPr lang="en-US">
                        <a:solidFill>
                          <a:sysClr val="windowText" lastClr="000000"/>
                        </a:solidFill>
                      </a:rPr>
                      <a:pPr algn="ctr">
                        <a:defRPr sz="800" b="0" i="0" u="none" strike="noStrike" baseline="0">
                          <a:solidFill>
                            <a:sysClr val="windowText" lastClr="000000"/>
                          </a:solidFill>
                          <a:latin typeface="Source Sans Pro"/>
                          <a:ea typeface="Source Sans Pro"/>
                          <a:cs typeface="Source Sans Pro"/>
                        </a:defRPr>
                      </a:pPr>
                      <a:t>[NOMBRE DE CATEGORÍA]</a:t>
                    </a:fld>
                    <a:r>
                      <a:rPr lang="en-US" baseline="0">
                        <a:solidFill>
                          <a:sysClr val="windowText" lastClr="000000"/>
                        </a:solidFill>
                      </a:rPr>
                      <a:t>; </a:t>
                    </a:r>
                    <a:fld id="{C82A7CE5-5777-4CF4-A391-CF8B13FA5861}" type="VALUE">
                      <a:rPr lang="en-US" baseline="0">
                        <a:solidFill>
                          <a:sysClr val="windowText" lastClr="000000"/>
                        </a:solidFill>
                      </a:rPr>
                      <a:pPr algn="ctr">
                        <a:defRPr sz="800" b="0" i="0" u="none" strike="noStrike" baseline="0">
                          <a:solidFill>
                            <a:sysClr val="windowText" lastClr="000000"/>
                          </a:solidFill>
                          <a:latin typeface="Source Sans Pro"/>
                          <a:ea typeface="Source Sans Pro"/>
                          <a:cs typeface="Source Sans Pro"/>
                        </a:defRPr>
                      </a:pPr>
                      <a:t>[VALOR]</a:t>
                    </a:fld>
                    <a:r>
                      <a:rPr lang="en-US" baseline="0">
                        <a:solidFill>
                          <a:sysClr val="windowText" lastClr="000000"/>
                        </a:solidFill>
                      </a:rPr>
                      <a:t>; </a:t>
                    </a:r>
                  </a:p>
                  <a:p>
                    <a:pPr algn="ctr">
                      <a:defRPr sz="800" b="0" i="0" u="none" strike="noStrike" baseline="0">
                        <a:solidFill>
                          <a:sysClr val="windowText" lastClr="000000"/>
                        </a:solidFill>
                        <a:latin typeface="Source Sans Pro"/>
                        <a:ea typeface="Source Sans Pro"/>
                        <a:cs typeface="Source Sans Pro"/>
                      </a:defRPr>
                    </a:pPr>
                    <a:fld id="{6F3BD01F-BF46-4459-8596-C55341BBEB79}" type="PERCENTAGE">
                      <a:rPr lang="en-US" baseline="0">
                        <a:solidFill>
                          <a:sysClr val="windowText" lastClr="000000"/>
                        </a:solidFill>
                      </a:rPr>
                      <a:pPr algn="ctr">
                        <a:defRPr sz="800" b="0" i="0" u="none" strike="noStrike" baseline="0">
                          <a:solidFill>
                            <a:sysClr val="windowText" lastClr="000000"/>
                          </a:solidFill>
                          <a:latin typeface="Source Sans Pro"/>
                          <a:ea typeface="Source Sans Pro"/>
                          <a:cs typeface="Source Sans Pro"/>
                        </a:defRPr>
                      </a:pPr>
                      <a:t>[PORCENTAJE]</a:t>
                    </a:fld>
                    <a:endParaRPr lang="es-ES"/>
                  </a:p>
                </c:rich>
              </c:tx>
              <c:numFmt formatCode="0.0%" sourceLinked="0"/>
              <c:spPr>
                <a:noFill/>
                <a:ln>
                  <a:noFill/>
                </a:ln>
                <a:effectLst/>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68E-4326-B539-B36FB8B98510}"/>
                </c:ext>
              </c:extLst>
            </c:dLbl>
            <c:dLbl>
              <c:idx val="12"/>
              <c:layout>
                <c:manualLayout>
                  <c:x val="-6.8086315650720916E-2"/>
                  <c:y val="2.4340022013377362E-3"/>
                </c:manualLayout>
              </c:layout>
              <c:tx>
                <c:rich>
                  <a:bodyPr/>
                  <a:lstStyle/>
                  <a:p>
                    <a:r>
                      <a:rPr lang="en-US" baseline="0"/>
                      <a:t>Resto de actividades; </a:t>
                    </a:r>
                    <a:fld id="{2C3A013A-A914-4B95-9571-3EC4A19A8DA6}" type="VALUE">
                      <a:rPr lang="en-US" baseline="0"/>
                      <a:pPr/>
                      <a:t>[VALOR]</a:t>
                    </a:fld>
                    <a:r>
                      <a:rPr lang="en-US" baseline="0"/>
                      <a:t>; </a:t>
                    </a:r>
                    <a:fld id="{FD109DD1-CA7C-472C-A99A-674C1C42F48A}"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00B3-4DDA-809A-EA130A4EAEA5}"/>
                </c:ext>
              </c:extLst>
            </c:dLbl>
            <c:numFmt formatCode="0.0%" sourceLinked="0"/>
            <c:spPr>
              <a:noFill/>
              <a:ln>
                <a:noFill/>
              </a:ln>
              <a:effectLst/>
            </c:spPr>
            <c:txPr>
              <a:bodyPr anchorCtr="0"/>
              <a:lstStyle/>
              <a:p>
                <a:pPr algn="ct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'20'!$B$22:$B$33</c:f>
              <c:strCache>
                <c:ptCount val="12"/>
                <c:pt idx="0">
                  <c:v>Visitas Guiadas</c:v>
                </c:pt>
                <c:pt idx="1">
                  <c:v>Actividades didácticas</c:v>
                </c:pt>
                <c:pt idx="2">
                  <c:v>Exposiciones</c:v>
                </c:pt>
                <c:pt idx="3">
                  <c:v>Presentaciones</c:v>
                </c:pt>
                <c:pt idx="4">
                  <c:v>Conferencias</c:v>
                </c:pt>
                <c:pt idx="5">
                  <c:v>Proyecciones</c:v>
                </c:pt>
                <c:pt idx="6">
                  <c:v>Cursos</c:v>
                </c:pt>
                <c:pt idx="7">
                  <c:v>Talleres</c:v>
                </c:pt>
                <c:pt idx="8">
                  <c:v>Otros</c:v>
                </c:pt>
                <c:pt idx="9">
                  <c:v>Jornadas y Congresos</c:v>
                </c:pt>
                <c:pt idx="10">
                  <c:v>Ciclos</c:v>
                </c:pt>
                <c:pt idx="11">
                  <c:v>Representaciones</c:v>
                </c:pt>
              </c:strCache>
            </c:strRef>
          </c:cat>
          <c:val>
            <c:numRef>
              <c:f>'20'!$M$22:$M$33</c:f>
              <c:numCache>
                <c:formatCode>#,##0;\-#,##0;\-;"··"</c:formatCode>
                <c:ptCount val="12"/>
                <c:pt idx="0">
                  <c:v>2724</c:v>
                </c:pt>
                <c:pt idx="1">
                  <c:v>626</c:v>
                </c:pt>
                <c:pt idx="2">
                  <c:v>52872</c:v>
                </c:pt>
                <c:pt idx="3">
                  <c:v>884</c:v>
                </c:pt>
                <c:pt idx="4">
                  <c:v>342</c:v>
                </c:pt>
                <c:pt idx="5">
                  <c:v>334</c:v>
                </c:pt>
                <c:pt idx="6">
                  <c:v>145</c:v>
                </c:pt>
                <c:pt idx="7">
                  <c:v>60</c:v>
                </c:pt>
                <c:pt idx="8">
                  <c:v>266</c:v>
                </c:pt>
                <c:pt idx="9">
                  <c:v>45</c:v>
                </c:pt>
                <c:pt idx="10">
                  <c:v>36</c:v>
                </c:pt>
                <c:pt idx="11">
                  <c:v>65</c:v>
                </c:pt>
              </c:numCache>
            </c:numRef>
          </c:val>
          <c:extLst>
            <c:ext xmlns:c16="http://schemas.microsoft.com/office/drawing/2014/chart" uri="{C3380CC4-5D6E-409C-BE32-E72D297353CC}">
              <c16:uniqueId val="{0000000C-E68E-4326-B539-B36FB8B98510}"/>
            </c:ext>
          </c:extLst>
        </c:ser>
        <c:dLbls>
          <c:showLegendKey val="0"/>
          <c:showVal val="1"/>
          <c:showCatName val="0"/>
          <c:showSerName val="0"/>
          <c:showPercent val="0"/>
          <c:showBubbleSize val="0"/>
          <c:showLeaderLines val="1"/>
        </c:dLbls>
        <c:gapWidth val="100"/>
        <c:splitType val="percent"/>
        <c:splitPos val="3"/>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44" l="0.7000000000000004" r="0.7000000000000004" t="0.75000000000000044" header="0.30000000000000021" footer="0.3000000000000002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55807989597629E-2"/>
          <c:y val="0.11868720008483788"/>
          <c:w val="0.76490889935322293"/>
          <c:h val="0.74747797330347743"/>
        </c:manualLayout>
      </c:layout>
      <c:ofPieChart>
        <c:ofPieType val="pie"/>
        <c:varyColors val="1"/>
        <c:ser>
          <c:idx val="0"/>
          <c:order val="0"/>
          <c:dPt>
            <c:idx val="0"/>
            <c:bubble3D val="0"/>
            <c:extLst>
              <c:ext xmlns:c16="http://schemas.microsoft.com/office/drawing/2014/chart" uri="{C3380CC4-5D6E-409C-BE32-E72D297353CC}">
                <c16:uniqueId val="{00000000-67A2-4D32-8D7B-21234EDB9BCB}"/>
              </c:ext>
            </c:extLst>
          </c:dPt>
          <c:dPt>
            <c:idx val="1"/>
            <c:bubble3D val="0"/>
            <c:extLst>
              <c:ext xmlns:c16="http://schemas.microsoft.com/office/drawing/2014/chart" uri="{C3380CC4-5D6E-409C-BE32-E72D297353CC}">
                <c16:uniqueId val="{00000001-67A2-4D32-8D7B-21234EDB9BCB}"/>
              </c:ext>
            </c:extLst>
          </c:dPt>
          <c:dPt>
            <c:idx val="2"/>
            <c:bubble3D val="0"/>
            <c:extLst>
              <c:ext xmlns:c16="http://schemas.microsoft.com/office/drawing/2014/chart" uri="{C3380CC4-5D6E-409C-BE32-E72D297353CC}">
                <c16:uniqueId val="{00000002-67A2-4D32-8D7B-21234EDB9BCB}"/>
              </c:ext>
            </c:extLst>
          </c:dPt>
          <c:dPt>
            <c:idx val="3"/>
            <c:bubble3D val="0"/>
            <c:extLst>
              <c:ext xmlns:c16="http://schemas.microsoft.com/office/drawing/2014/chart" uri="{C3380CC4-5D6E-409C-BE32-E72D297353CC}">
                <c16:uniqueId val="{00000003-67A2-4D32-8D7B-21234EDB9BCB}"/>
              </c:ext>
            </c:extLst>
          </c:dPt>
          <c:dPt>
            <c:idx val="4"/>
            <c:bubble3D val="0"/>
            <c:extLst>
              <c:ext xmlns:c16="http://schemas.microsoft.com/office/drawing/2014/chart" uri="{C3380CC4-5D6E-409C-BE32-E72D297353CC}">
                <c16:uniqueId val="{00000004-67A2-4D32-8D7B-21234EDB9BCB}"/>
              </c:ext>
            </c:extLst>
          </c:dPt>
          <c:dPt>
            <c:idx val="5"/>
            <c:bubble3D val="0"/>
            <c:extLst>
              <c:ext xmlns:c16="http://schemas.microsoft.com/office/drawing/2014/chart" uri="{C3380CC4-5D6E-409C-BE32-E72D297353CC}">
                <c16:uniqueId val="{00000005-67A2-4D32-8D7B-21234EDB9BCB}"/>
              </c:ext>
            </c:extLst>
          </c:dPt>
          <c:dPt>
            <c:idx val="6"/>
            <c:bubble3D val="0"/>
            <c:extLst>
              <c:ext xmlns:c16="http://schemas.microsoft.com/office/drawing/2014/chart" uri="{C3380CC4-5D6E-409C-BE32-E72D297353CC}">
                <c16:uniqueId val="{00000006-67A2-4D32-8D7B-21234EDB9BCB}"/>
              </c:ext>
            </c:extLst>
          </c:dPt>
          <c:dPt>
            <c:idx val="7"/>
            <c:bubble3D val="0"/>
            <c:extLst>
              <c:ext xmlns:c16="http://schemas.microsoft.com/office/drawing/2014/chart" uri="{C3380CC4-5D6E-409C-BE32-E72D297353CC}">
                <c16:uniqueId val="{00000007-67A2-4D32-8D7B-21234EDB9BCB}"/>
              </c:ext>
            </c:extLst>
          </c:dPt>
          <c:dPt>
            <c:idx val="8"/>
            <c:bubble3D val="0"/>
            <c:extLst>
              <c:ext xmlns:c16="http://schemas.microsoft.com/office/drawing/2014/chart" uri="{C3380CC4-5D6E-409C-BE32-E72D297353CC}">
                <c16:uniqueId val="{00000008-67A2-4D32-8D7B-21234EDB9BCB}"/>
              </c:ext>
            </c:extLst>
          </c:dPt>
          <c:dPt>
            <c:idx val="9"/>
            <c:bubble3D val="0"/>
            <c:extLst>
              <c:ext xmlns:c16="http://schemas.microsoft.com/office/drawing/2014/chart" uri="{C3380CC4-5D6E-409C-BE32-E72D297353CC}">
                <c16:uniqueId val="{00000009-67A2-4D32-8D7B-21234EDB9BCB}"/>
              </c:ext>
            </c:extLst>
          </c:dPt>
          <c:dLbls>
            <c:dLbl>
              <c:idx val="0"/>
              <c:layout>
                <c:manualLayout>
                  <c:x val="-1.2979293393347987E-2"/>
                  <c:y val="5.22382803415395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A2-4D32-8D7B-21234EDB9BCB}"/>
                </c:ext>
              </c:extLst>
            </c:dLbl>
            <c:dLbl>
              <c:idx val="1"/>
              <c:layout>
                <c:manualLayout>
                  <c:x val="1.7900805235386934E-2"/>
                  <c:y val="2.664307784311771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A2-4D32-8D7B-21234EDB9BCB}"/>
                </c:ext>
              </c:extLst>
            </c:dLbl>
            <c:dLbl>
              <c:idx val="2"/>
              <c:layout>
                <c:manualLayout>
                  <c:x val="-7.4525174751974316E-2"/>
                  <c:y val="-0.14069836207182956"/>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A2-4D32-8D7B-21234EDB9BCB}"/>
                </c:ext>
              </c:extLst>
            </c:dLbl>
            <c:dLbl>
              <c:idx val="3"/>
              <c:layout>
                <c:manualLayout>
                  <c:x val="0.11622233336047168"/>
                  <c:y val="1.5153659590019563E-2"/>
                </c:manualLayout>
              </c:layout>
              <c:tx>
                <c:rich>
                  <a:bodyPr/>
                  <a:lstStyle/>
                  <a:p>
                    <a:pPr>
                      <a:defRPr>
                        <a:solidFill>
                          <a:sysClr val="windowText" lastClr="000000"/>
                        </a:solidFill>
                      </a:defRPr>
                    </a:pPr>
                    <a:fld id="{DB79227F-32ED-4A15-8B43-C5361D2A3BC7}" type="CATEGORYNAME">
                      <a:rPr lang="en-US"/>
                      <a:pPr>
                        <a:defRPr>
                          <a:solidFill>
                            <a:sysClr val="windowText" lastClr="000000"/>
                          </a:solidFill>
                        </a:defRPr>
                      </a:pPr>
                      <a:t>[NOMBRE DE CATEGORÍA]</a:t>
                    </a:fld>
                    <a:r>
                      <a:rPr lang="en-US" baseline="0"/>
                      <a:t>; </a:t>
                    </a:r>
                  </a:p>
                  <a:p>
                    <a:pPr>
                      <a:defRPr>
                        <a:solidFill>
                          <a:sysClr val="windowText" lastClr="000000"/>
                        </a:solidFill>
                      </a:defRPr>
                    </a:pPr>
                    <a:fld id="{297916C7-E00F-4599-84D0-3055586121B1}" type="VALUE">
                      <a:rPr lang="en-US" baseline="0"/>
                      <a:pPr>
                        <a:defRPr>
                          <a:solidFill>
                            <a:sysClr val="windowText" lastClr="000000"/>
                          </a:solidFill>
                        </a:defRPr>
                      </a:pPr>
                      <a:t>[VALOR]</a:t>
                    </a:fld>
                    <a:r>
                      <a:rPr lang="en-US" baseline="0"/>
                      <a:t>; </a:t>
                    </a:r>
                    <a:fld id="{0CE987FC-74BC-48D7-A1EC-5A85E0510023}" type="PERCENTAGE">
                      <a:rPr lang="en-US" baseline="0"/>
                      <a:pPr>
                        <a:defRPr>
                          <a:solidFill>
                            <a:sysClr val="windowText" lastClr="000000"/>
                          </a:solidFill>
                        </a:defRPr>
                      </a:pPr>
                      <a:t>[PORCENTAJE]</a:t>
                    </a:fld>
                    <a:endParaRPr lang="en-US" baseline="0"/>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7A2-4D32-8D7B-21234EDB9BCB}"/>
                </c:ext>
              </c:extLst>
            </c:dLbl>
            <c:dLbl>
              <c:idx val="4"/>
              <c:layout>
                <c:manualLayout>
                  <c:x val="1.7389362518754579E-2"/>
                  <c:y val="3.858898966743080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A2-4D32-8D7B-21234EDB9BCB}"/>
                </c:ext>
              </c:extLst>
            </c:dLbl>
            <c:dLbl>
              <c:idx val="5"/>
              <c:layout>
                <c:manualLayout>
                  <c:x val="1.9032321846032169E-2"/>
                  <c:y val="-1.26977640453171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7A2-4D32-8D7B-21234EDB9BCB}"/>
                </c:ext>
              </c:extLst>
            </c:dLbl>
            <c:dLbl>
              <c:idx val="6"/>
              <c:layout>
                <c:manualLayout>
                  <c:x val="-9.9473902542093609E-2"/>
                  <c:y val="5.956543406757699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7A2-4D32-8D7B-21234EDB9BCB}"/>
                </c:ext>
              </c:extLst>
            </c:dLbl>
            <c:dLbl>
              <c:idx val="7"/>
              <c:layout>
                <c:manualLayout>
                  <c:x val="6.9287616743623451E-2"/>
                  <c:y val="-0.14608691318648459"/>
                </c:manualLayout>
              </c:layout>
              <c:tx>
                <c:rich>
                  <a:bodyPr/>
                  <a:lstStyle/>
                  <a:p>
                    <a:pPr>
                      <a:defRPr>
                        <a:solidFill>
                          <a:sysClr val="windowText" lastClr="000000"/>
                        </a:solidFill>
                      </a:defRPr>
                    </a:pPr>
                    <a:fld id="{47C91BBB-7D0C-4B0F-8067-17DF3B30216D}"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05163072-2445-4086-A638-CE0CF86DEE8E}"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p>
                  <a:p>
                    <a:pPr>
                      <a:defRPr>
                        <a:solidFill>
                          <a:sysClr val="windowText" lastClr="000000"/>
                        </a:solidFill>
                      </a:defRPr>
                    </a:pPr>
                    <a:fld id="{4834336C-E8F7-41AE-820B-E2922F0BE22D}" type="PERCENTAGE">
                      <a:rPr lang="en-US" baseline="0">
                        <a:solidFill>
                          <a:sysClr val="windowText" lastClr="000000"/>
                        </a:solidFill>
                      </a:rPr>
                      <a:pPr>
                        <a:defRPr>
                          <a:solidFill>
                            <a:sysClr val="windowText" lastClr="000000"/>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7A2-4D32-8D7B-21234EDB9BCB}"/>
                </c:ext>
              </c:extLst>
            </c:dLbl>
            <c:dLbl>
              <c:idx val="8"/>
              <c:layout>
                <c:manualLayout>
                  <c:x val="9.6676320186712267E-3"/>
                  <c:y val="-2.245157646433436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7A2-4D32-8D7B-21234EDB9BCB}"/>
                </c:ext>
              </c:extLst>
            </c:dLbl>
            <c:dLbl>
              <c:idx val="9"/>
              <c:layout>
                <c:manualLayout>
                  <c:x val="-0.1073111651294696"/>
                  <c:y val="0.173298448453437"/>
                </c:manualLayout>
              </c:layout>
              <c:numFmt formatCode="0.0%" sourceLinked="0"/>
              <c:spPr/>
              <c:txPr>
                <a:bodyPr/>
                <a:lstStyle/>
                <a:p>
                  <a:pPr>
                    <a:defRPr sz="800" b="0" i="0" u="none" strike="noStrike" baseline="0">
                      <a:solidFill>
                        <a:sysClr val="windowText" lastClr="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A2-4D32-8D7B-21234EDB9BCB}"/>
                </c:ext>
              </c:extLst>
            </c:dLbl>
            <c:dLbl>
              <c:idx val="10"/>
              <c:layout>
                <c:manualLayout>
                  <c:x val="-1.6517521720420102E-2"/>
                  <c:y val="-1.6877637130801688E-3"/>
                </c:manualLayout>
              </c:layout>
              <c:tx>
                <c:rich>
                  <a:bodyPr/>
                  <a:lstStyle/>
                  <a:p>
                    <a:r>
                      <a:rPr lang="en-US" baseline="0"/>
                      <a:t>Resto de actividades; </a:t>
                    </a:r>
                    <a:fld id="{3FA7F1C1-5C8F-42A4-BA5E-3ABAB0EACC1C}" type="VALUE">
                      <a:rPr lang="en-US" baseline="0"/>
                      <a:pPr/>
                      <a:t>[VALOR]</a:t>
                    </a:fld>
                    <a:r>
                      <a:rPr lang="en-US" baseline="0"/>
                      <a:t>; </a:t>
                    </a:r>
                    <a:fld id="{61BDA534-E787-4530-8BD4-64ECD0CC14B6}"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CD3A-4B96-B4F3-F221932F9923}"/>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'21'!$B$22:$B$31</c:f>
              <c:strCache>
                <c:ptCount val="10"/>
                <c:pt idx="0">
                  <c:v>Visitas Guiadas</c:v>
                </c:pt>
                <c:pt idx="1">
                  <c:v>Talleres</c:v>
                </c:pt>
                <c:pt idx="2">
                  <c:v>Conferencias</c:v>
                </c:pt>
                <c:pt idx="3">
                  <c:v>Actividades didácticas</c:v>
                </c:pt>
                <c:pt idx="4">
                  <c:v>Representaciones</c:v>
                </c:pt>
                <c:pt idx="5">
                  <c:v>Cursos</c:v>
                </c:pt>
                <c:pt idx="6">
                  <c:v>Conciertos</c:v>
                </c:pt>
                <c:pt idx="7">
                  <c:v>Celebraciones</c:v>
                </c:pt>
                <c:pt idx="8">
                  <c:v>Otros</c:v>
                </c:pt>
                <c:pt idx="9">
                  <c:v>Exposiciones</c:v>
                </c:pt>
              </c:strCache>
            </c:strRef>
          </c:cat>
          <c:val>
            <c:numRef>
              <c:f>'21'!$M$22:$M$31</c:f>
              <c:numCache>
                <c:formatCode>#,##0;\-#,##0;\-;"··"</c:formatCode>
                <c:ptCount val="10"/>
                <c:pt idx="0">
                  <c:v>646</c:v>
                </c:pt>
                <c:pt idx="1">
                  <c:v>336</c:v>
                </c:pt>
                <c:pt idx="2">
                  <c:v>85</c:v>
                </c:pt>
                <c:pt idx="3">
                  <c:v>102</c:v>
                </c:pt>
                <c:pt idx="4">
                  <c:v>333</c:v>
                </c:pt>
                <c:pt idx="5">
                  <c:v>19</c:v>
                </c:pt>
                <c:pt idx="6">
                  <c:v>540</c:v>
                </c:pt>
                <c:pt idx="7">
                  <c:v>3301</c:v>
                </c:pt>
                <c:pt idx="8">
                  <c:v>41</c:v>
                </c:pt>
                <c:pt idx="9">
                  <c:v>3330</c:v>
                </c:pt>
              </c:numCache>
            </c:numRef>
          </c:val>
          <c:extLst>
            <c:ext xmlns:c16="http://schemas.microsoft.com/office/drawing/2014/chart" uri="{C3380CC4-5D6E-409C-BE32-E72D297353CC}">
              <c16:uniqueId val="{0000000A-67A2-4D32-8D7B-21234EDB9BCB}"/>
            </c:ext>
          </c:extLst>
        </c:ser>
        <c:dLbls>
          <c:showLegendKey val="0"/>
          <c:showVal val="1"/>
          <c:showCatName val="0"/>
          <c:showSerName val="0"/>
          <c:showPercent val="0"/>
          <c:showBubbleSize val="0"/>
          <c:showLeaderLines val="1"/>
        </c:dLbls>
        <c:gapWidth val="100"/>
        <c:splitType val="percent"/>
        <c:splitPos val="3"/>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0970817996862817E-2"/>
          <c:y val="9.0909753705029295E-2"/>
          <c:w val="0.74527792014163907"/>
          <c:h val="0.72811779209417005"/>
        </c:manualLayout>
      </c:layout>
      <c:ofPieChart>
        <c:ofPieType val="pie"/>
        <c:varyColors val="1"/>
        <c:ser>
          <c:idx val="0"/>
          <c:order val="0"/>
          <c:dPt>
            <c:idx val="0"/>
            <c:bubble3D val="0"/>
            <c:extLst>
              <c:ext xmlns:c16="http://schemas.microsoft.com/office/drawing/2014/chart" uri="{C3380CC4-5D6E-409C-BE32-E72D297353CC}">
                <c16:uniqueId val="{00000000-C6D0-4472-A075-B7C8A53EDEA9}"/>
              </c:ext>
            </c:extLst>
          </c:dPt>
          <c:dPt>
            <c:idx val="1"/>
            <c:bubble3D val="0"/>
            <c:extLst>
              <c:ext xmlns:c16="http://schemas.microsoft.com/office/drawing/2014/chart" uri="{C3380CC4-5D6E-409C-BE32-E72D297353CC}">
                <c16:uniqueId val="{00000001-C6D0-4472-A075-B7C8A53EDEA9}"/>
              </c:ext>
            </c:extLst>
          </c:dPt>
          <c:dPt>
            <c:idx val="2"/>
            <c:bubble3D val="0"/>
            <c:extLst>
              <c:ext xmlns:c16="http://schemas.microsoft.com/office/drawing/2014/chart" uri="{C3380CC4-5D6E-409C-BE32-E72D297353CC}">
                <c16:uniqueId val="{00000002-C6D0-4472-A075-B7C8A53EDEA9}"/>
              </c:ext>
            </c:extLst>
          </c:dPt>
          <c:dPt>
            <c:idx val="3"/>
            <c:bubble3D val="0"/>
            <c:extLst>
              <c:ext xmlns:c16="http://schemas.microsoft.com/office/drawing/2014/chart" uri="{C3380CC4-5D6E-409C-BE32-E72D297353CC}">
                <c16:uniqueId val="{00000003-C6D0-4472-A075-B7C8A53EDEA9}"/>
              </c:ext>
            </c:extLst>
          </c:dPt>
          <c:dPt>
            <c:idx val="4"/>
            <c:bubble3D val="0"/>
            <c:extLst>
              <c:ext xmlns:c16="http://schemas.microsoft.com/office/drawing/2014/chart" uri="{C3380CC4-5D6E-409C-BE32-E72D297353CC}">
                <c16:uniqueId val="{00000004-C6D0-4472-A075-B7C8A53EDEA9}"/>
              </c:ext>
            </c:extLst>
          </c:dPt>
          <c:dPt>
            <c:idx val="5"/>
            <c:bubble3D val="0"/>
            <c:extLst>
              <c:ext xmlns:c16="http://schemas.microsoft.com/office/drawing/2014/chart" uri="{C3380CC4-5D6E-409C-BE32-E72D297353CC}">
                <c16:uniqueId val="{00000005-C6D0-4472-A075-B7C8A53EDEA9}"/>
              </c:ext>
            </c:extLst>
          </c:dPt>
          <c:dPt>
            <c:idx val="6"/>
            <c:bubble3D val="0"/>
            <c:extLst>
              <c:ext xmlns:c16="http://schemas.microsoft.com/office/drawing/2014/chart" uri="{C3380CC4-5D6E-409C-BE32-E72D297353CC}">
                <c16:uniqueId val="{00000006-C6D0-4472-A075-B7C8A53EDEA9}"/>
              </c:ext>
            </c:extLst>
          </c:dPt>
          <c:dPt>
            <c:idx val="7"/>
            <c:bubble3D val="0"/>
            <c:extLst>
              <c:ext xmlns:c16="http://schemas.microsoft.com/office/drawing/2014/chart" uri="{C3380CC4-5D6E-409C-BE32-E72D297353CC}">
                <c16:uniqueId val="{00000007-C6D0-4472-A075-B7C8A53EDEA9}"/>
              </c:ext>
            </c:extLst>
          </c:dPt>
          <c:dPt>
            <c:idx val="8"/>
            <c:bubble3D val="0"/>
            <c:extLst>
              <c:ext xmlns:c16="http://schemas.microsoft.com/office/drawing/2014/chart" uri="{C3380CC4-5D6E-409C-BE32-E72D297353CC}">
                <c16:uniqueId val="{00000008-C6D0-4472-A075-B7C8A53EDEA9}"/>
              </c:ext>
            </c:extLst>
          </c:dPt>
          <c:dPt>
            <c:idx val="9"/>
            <c:bubble3D val="0"/>
            <c:extLst>
              <c:ext xmlns:c16="http://schemas.microsoft.com/office/drawing/2014/chart" uri="{C3380CC4-5D6E-409C-BE32-E72D297353CC}">
                <c16:uniqueId val="{00000009-C6D0-4472-A075-B7C8A53EDEA9}"/>
              </c:ext>
            </c:extLst>
          </c:dPt>
          <c:dLbls>
            <c:dLbl>
              <c:idx val="0"/>
              <c:layout>
                <c:manualLayout>
                  <c:x val="-1.1661088591736684E-2"/>
                  <c:y val="6.1907129033113288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6D0-4472-A075-B7C8A53EDEA9}"/>
                </c:ext>
              </c:extLst>
            </c:dLbl>
            <c:dLbl>
              <c:idx val="1"/>
              <c:layout>
                <c:manualLayout>
                  <c:x val="-3.3590471241856254E-2"/>
                  <c:y val="2.764311106681285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6D0-4472-A075-B7C8A53EDEA9}"/>
                </c:ext>
              </c:extLst>
            </c:dLbl>
            <c:dLbl>
              <c:idx val="2"/>
              <c:layout>
                <c:manualLayout>
                  <c:x val="2.0356673241288627E-2"/>
                  <c:y val="1.422459503168164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6D0-4472-A075-B7C8A53EDEA9}"/>
                </c:ext>
              </c:extLst>
            </c:dLbl>
            <c:dLbl>
              <c:idx val="3"/>
              <c:layout>
                <c:manualLayout>
                  <c:x val="-2.8199045385598987E-3"/>
                  <c:y val="3.490714228903205E-2"/>
                </c:manualLayout>
              </c:layout>
              <c:tx>
                <c:rich>
                  <a:bodyPr/>
                  <a:lstStyle/>
                  <a:p>
                    <a:pPr>
                      <a:defRPr>
                        <a:solidFill>
                          <a:sysClr val="windowText" lastClr="000000"/>
                        </a:solidFill>
                      </a:defRPr>
                    </a:pPr>
                    <a:fld id="{1B6DB0D8-5648-4C6F-8C2B-4D15E153FE79}"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p>
                  <a:p>
                    <a:pPr>
                      <a:defRPr>
                        <a:solidFill>
                          <a:sysClr val="windowText" lastClr="000000"/>
                        </a:solidFill>
                      </a:defRPr>
                    </a:pPr>
                    <a:fld id="{63A073D2-D9E2-4535-9EAB-7DCF2A9CB243}"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fld id="{B1D648EB-521D-4B53-8EE1-A3979253BDF4}"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6D0-4472-A075-B7C8A53EDEA9}"/>
                </c:ext>
              </c:extLst>
            </c:dLbl>
            <c:dLbl>
              <c:idx val="4"/>
              <c:layout>
                <c:manualLayout>
                  <c:x val="-9.3283771000706138E-3"/>
                  <c:y val="-9.601249210937244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6D0-4472-A075-B7C8A53EDEA9}"/>
                </c:ext>
              </c:extLst>
            </c:dLbl>
            <c:dLbl>
              <c:idx val="5"/>
              <c:layout>
                <c:manualLayout>
                  <c:x val="4.4404918928281174E-3"/>
                  <c:y val="-0.1092212365859331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6D0-4472-A075-B7C8A53EDEA9}"/>
                </c:ext>
              </c:extLst>
            </c:dLbl>
            <c:dLbl>
              <c:idx val="6"/>
              <c:layout>
                <c:manualLayout>
                  <c:x val="-9.2188603328137289E-2"/>
                  <c:y val="-0.21681949566430778"/>
                </c:manualLayout>
              </c:layout>
              <c:tx>
                <c:rich>
                  <a:bodyPr/>
                  <a:lstStyle/>
                  <a:p>
                    <a:pPr>
                      <a:defRPr>
                        <a:solidFill>
                          <a:sysClr val="windowText" lastClr="000000"/>
                        </a:solidFill>
                      </a:defRPr>
                    </a:pPr>
                    <a:fld id="{517008E6-4A10-4EC6-81B2-001D9BF06CDF}" type="CATEGORYNAME">
                      <a:rPr lang="en-US"/>
                      <a:pPr>
                        <a:defRPr>
                          <a:solidFill>
                            <a:sysClr val="windowText" lastClr="000000"/>
                          </a:solidFill>
                        </a:defRPr>
                      </a:pPr>
                      <a:t>[NOMBRE DE CATEGORÍA]</a:t>
                    </a:fld>
                    <a:r>
                      <a:rPr lang="en-US" baseline="0"/>
                      <a:t>; </a:t>
                    </a:r>
                    <a:fld id="{AD590538-C07B-4381-BCFC-6E4F797DC6C8}" type="VALUE">
                      <a:rPr lang="en-US" baseline="0"/>
                      <a:pPr>
                        <a:defRPr>
                          <a:solidFill>
                            <a:sysClr val="windowText" lastClr="000000"/>
                          </a:solidFill>
                        </a:defRPr>
                      </a:pPr>
                      <a:t>[VALOR]</a:t>
                    </a:fld>
                    <a:r>
                      <a:rPr lang="en-US" baseline="0"/>
                      <a:t>; </a:t>
                    </a:r>
                  </a:p>
                  <a:p>
                    <a:pPr>
                      <a:defRPr>
                        <a:solidFill>
                          <a:sysClr val="windowText" lastClr="000000"/>
                        </a:solidFill>
                      </a:defRPr>
                    </a:pPr>
                    <a:fld id="{F3F358F2-0BE0-4522-845F-7737936B0CF4}" type="PERCENTAGE">
                      <a:rPr lang="en-US" baseline="0"/>
                      <a:pPr>
                        <a:defRPr>
                          <a:solidFill>
                            <a:sysClr val="windowText" lastClr="000000"/>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C6D0-4472-A075-B7C8A53EDEA9}"/>
                </c:ext>
              </c:extLst>
            </c:dLbl>
            <c:dLbl>
              <c:idx val="7"/>
              <c:layout>
                <c:manualLayout>
                  <c:x val="-5.3940072211785831E-2"/>
                  <c:y val="0.14092328648792318"/>
                </c:manualLayout>
              </c:layout>
              <c:tx>
                <c:rich>
                  <a:bodyPr/>
                  <a:lstStyle/>
                  <a:p>
                    <a:pPr>
                      <a:defRPr>
                        <a:solidFill>
                          <a:sysClr val="windowText" lastClr="000000"/>
                        </a:solidFill>
                      </a:defRPr>
                    </a:pPr>
                    <a:fld id="{3516A666-B7AA-4FBD-B61E-66795ED997BC}" type="CATEGORYNAME">
                      <a:rPr lang="en-US"/>
                      <a:pPr>
                        <a:defRPr>
                          <a:solidFill>
                            <a:sysClr val="windowText" lastClr="000000"/>
                          </a:solidFill>
                        </a:defRPr>
                      </a:pPr>
                      <a:t>[NOMBRE DE CATEGORÍA]</a:t>
                    </a:fld>
                    <a:r>
                      <a:rPr lang="en-US" baseline="0"/>
                      <a:t>; </a:t>
                    </a:r>
                    <a:fld id="{5BC6CD74-CC60-4B2B-A99B-7AC3F6912CF7}" type="VALUE">
                      <a:rPr lang="en-US" baseline="0"/>
                      <a:pPr>
                        <a:defRPr>
                          <a:solidFill>
                            <a:sysClr val="windowText" lastClr="000000"/>
                          </a:solidFill>
                        </a:defRPr>
                      </a:pPr>
                      <a:t>[VALOR]</a:t>
                    </a:fld>
                    <a:r>
                      <a:rPr lang="en-US" baseline="0"/>
                      <a:t>; </a:t>
                    </a:r>
                  </a:p>
                  <a:p>
                    <a:pPr>
                      <a:defRPr>
                        <a:solidFill>
                          <a:sysClr val="windowText" lastClr="000000"/>
                        </a:solidFill>
                      </a:defRPr>
                    </a:pPr>
                    <a:fld id="{47910E00-2E40-4FF1-BE12-64CF9A2F7AC2}" type="PERCENTAGE">
                      <a:rPr lang="en-US" baseline="0"/>
                      <a:pPr>
                        <a:defRPr>
                          <a:solidFill>
                            <a:sysClr val="windowText" lastClr="000000"/>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6D0-4472-A075-B7C8A53EDEA9}"/>
                </c:ext>
              </c:extLst>
            </c:dLbl>
            <c:dLbl>
              <c:idx val="8"/>
              <c:layout>
                <c:manualLayout>
                  <c:x val="7.4600770081404796E-2"/>
                  <c:y val="0.1716645071264826"/>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6D0-4472-A075-B7C8A53EDEA9}"/>
                </c:ext>
              </c:extLst>
            </c:dLbl>
            <c:dLbl>
              <c:idx val="9"/>
              <c:layout>
                <c:manualLayout>
                  <c:x val="9.8479822001945189E-3"/>
                  <c:y val="-1.0693710754510116E-2"/>
                </c:manualLayout>
              </c:layout>
              <c:numFmt formatCode="0.00%" sourceLinked="0"/>
              <c:spPr>
                <a:noFill/>
                <a:ln>
                  <a:noFill/>
                </a:ln>
                <a:effectLst/>
              </c:spPr>
              <c:txPr>
                <a:bodyPr wrap="square" lIns="38100" tIns="19050" rIns="38100" bIns="19050" anchor="ctr">
                  <a:spAutoFit/>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6D0-4472-A075-B7C8A53EDEA9}"/>
                </c:ext>
              </c:extLst>
            </c:dLbl>
            <c:dLbl>
              <c:idx val="10"/>
              <c:layout>
                <c:manualLayout>
                  <c:x val="1.219539816406198E-3"/>
                  <c:y val="4.5222100402006714E-2"/>
                </c:manualLayout>
              </c:layout>
              <c:tx>
                <c:rich>
                  <a:bodyPr/>
                  <a:lstStyle/>
                  <a:p>
                    <a:fld id="{1D49B69D-685A-48E5-816A-A5F350C5F3B4}" type="CATEGORYNAME">
                      <a:rPr lang="en-US"/>
                      <a:pPr/>
                      <a:t>[NOMBRE DE CATEGORÍA]</a:t>
                    </a:fld>
                    <a:r>
                      <a:rPr lang="en-US" baseline="0"/>
                      <a:t>; </a:t>
                    </a:r>
                    <a:fld id="{01B7767C-1FED-44F2-B889-4CC24DC25B64}" type="VALUE">
                      <a:rPr lang="en-US" baseline="0"/>
                      <a:pPr/>
                      <a:t>[VALOR]</a:t>
                    </a:fld>
                    <a:r>
                      <a:rPr lang="en-US" baseline="0"/>
                      <a:t>; </a:t>
                    </a:r>
                  </a:p>
                  <a:p>
                    <a:fld id="{102E3ACE-8D8C-46EC-B81D-E623B7CD1A01}" type="PERCENTAGE">
                      <a:rPr lang="en-US" baseline="0"/>
                      <a:pPr/>
                      <a:t>[PORCENTAJE]</a:t>
                    </a:fld>
                    <a:endParaRPr lang="es-ES"/>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DF5F-4152-A940-F5E3159388E0}"/>
                </c:ext>
              </c:extLst>
            </c:dLbl>
            <c:dLbl>
              <c:idx val="11"/>
              <c:layout>
                <c:manualLayout>
                  <c:x val="-6.671929333706389E-2"/>
                  <c:y val="-9.7046413502109713E-3"/>
                </c:manualLayout>
              </c:layout>
              <c:tx>
                <c:rich>
                  <a:bodyPr/>
                  <a:lstStyle/>
                  <a:p>
                    <a:r>
                      <a:rPr lang="en-US" baseline="0"/>
                      <a:t>Resto de actividades; 3.770; </a:t>
                    </a:r>
                    <a:fld id="{19DDD3DC-7102-4BAA-9834-8F1F30A2D66D}"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DF5F-4152-A940-F5E3159388E0}"/>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'22'!$B$22:$B$32</c:f>
              <c:strCache>
                <c:ptCount val="11"/>
                <c:pt idx="0">
                  <c:v>Visitas Guiadas</c:v>
                </c:pt>
                <c:pt idx="1">
                  <c:v>Talleres</c:v>
                </c:pt>
                <c:pt idx="2">
                  <c:v>Otros</c:v>
                </c:pt>
                <c:pt idx="3">
                  <c:v>Actividades didácticas</c:v>
                </c:pt>
                <c:pt idx="4">
                  <c:v>Representaciones</c:v>
                </c:pt>
                <c:pt idx="5">
                  <c:v>Conferencias</c:v>
                </c:pt>
                <c:pt idx="6">
                  <c:v>Exposiciones</c:v>
                </c:pt>
                <c:pt idx="7">
                  <c:v>Conciertos</c:v>
                </c:pt>
                <c:pt idx="8">
                  <c:v>Celebraciones</c:v>
                </c:pt>
                <c:pt idx="9">
                  <c:v>Proyecciones</c:v>
                </c:pt>
                <c:pt idx="10">
                  <c:v>Jornadas y Congresos</c:v>
                </c:pt>
              </c:strCache>
            </c:strRef>
          </c:cat>
          <c:val>
            <c:numRef>
              <c:f>'22'!$M$22:$M$32</c:f>
              <c:numCache>
                <c:formatCode>#,##0;\-#,##0;\-;"··"</c:formatCode>
                <c:ptCount val="11"/>
                <c:pt idx="0">
                  <c:v>670</c:v>
                </c:pt>
                <c:pt idx="1">
                  <c:v>453</c:v>
                </c:pt>
                <c:pt idx="2">
                  <c:v>225</c:v>
                </c:pt>
                <c:pt idx="3">
                  <c:v>383</c:v>
                </c:pt>
                <c:pt idx="4">
                  <c:v>203</c:v>
                </c:pt>
                <c:pt idx="5">
                  <c:v>333</c:v>
                </c:pt>
                <c:pt idx="6">
                  <c:v>30151</c:v>
                </c:pt>
                <c:pt idx="7">
                  <c:v>1297</c:v>
                </c:pt>
                <c:pt idx="8">
                  <c:v>65944</c:v>
                </c:pt>
                <c:pt idx="9">
                  <c:v>39</c:v>
                </c:pt>
                <c:pt idx="10">
                  <c:v>167</c:v>
                </c:pt>
              </c:numCache>
            </c:numRef>
          </c:val>
          <c:extLst>
            <c:ext xmlns:c16="http://schemas.microsoft.com/office/drawing/2014/chart" uri="{C3380CC4-5D6E-409C-BE32-E72D297353CC}">
              <c16:uniqueId val="{0000000A-C6D0-4472-A075-B7C8A53EDEA9}"/>
            </c:ext>
          </c:extLst>
        </c:ser>
        <c:dLbls>
          <c:showLegendKey val="0"/>
          <c:showVal val="1"/>
          <c:showCatName val="0"/>
          <c:showSerName val="0"/>
          <c:showPercent val="0"/>
          <c:showBubbleSize val="0"/>
          <c:showLeaderLines val="1"/>
        </c:dLbls>
        <c:gapWidth val="100"/>
        <c:splitType val="percent"/>
        <c:splitPos val="6"/>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064992614475627E-2"/>
          <c:y val="9.5238390496002287E-2"/>
          <c:w val="0.81093057607090102"/>
          <c:h val="0.77460557603415192"/>
        </c:manualLayout>
      </c:layout>
      <c:ofPieChart>
        <c:ofPieType val="pie"/>
        <c:varyColors val="1"/>
        <c:ser>
          <c:idx val="0"/>
          <c:order val="0"/>
          <c:tx>
            <c:strRef>
              <c:f>'23'!$B$22:$B$30</c:f>
              <c:strCache>
                <c:ptCount val="9"/>
                <c:pt idx="0">
                  <c:v>Visitas Guiadas</c:v>
                </c:pt>
                <c:pt idx="1">
                  <c:v>Talleres</c:v>
                </c:pt>
                <c:pt idx="2">
                  <c:v>Actividades didácticas</c:v>
                </c:pt>
                <c:pt idx="3">
                  <c:v>Exposiciones</c:v>
                </c:pt>
                <c:pt idx="4">
                  <c:v>Conferencias</c:v>
                </c:pt>
                <c:pt idx="5">
                  <c:v>Otros</c:v>
                </c:pt>
                <c:pt idx="6">
                  <c:v>Presentaciones</c:v>
                </c:pt>
                <c:pt idx="7">
                  <c:v>Conciertos</c:v>
                </c:pt>
                <c:pt idx="8">
                  <c:v>Representaciones</c:v>
                </c:pt>
              </c:strCache>
            </c:strRef>
          </c:tx>
          <c:dPt>
            <c:idx val="0"/>
            <c:bubble3D val="0"/>
            <c:extLst>
              <c:ext xmlns:c16="http://schemas.microsoft.com/office/drawing/2014/chart" uri="{C3380CC4-5D6E-409C-BE32-E72D297353CC}">
                <c16:uniqueId val="{00000000-6E01-40B2-AF11-C826C2D5E27E}"/>
              </c:ext>
            </c:extLst>
          </c:dPt>
          <c:dPt>
            <c:idx val="1"/>
            <c:bubble3D val="0"/>
            <c:extLst>
              <c:ext xmlns:c16="http://schemas.microsoft.com/office/drawing/2014/chart" uri="{C3380CC4-5D6E-409C-BE32-E72D297353CC}">
                <c16:uniqueId val="{00000001-6E01-40B2-AF11-C826C2D5E27E}"/>
              </c:ext>
            </c:extLst>
          </c:dPt>
          <c:dPt>
            <c:idx val="2"/>
            <c:bubble3D val="0"/>
            <c:extLst>
              <c:ext xmlns:c16="http://schemas.microsoft.com/office/drawing/2014/chart" uri="{C3380CC4-5D6E-409C-BE32-E72D297353CC}">
                <c16:uniqueId val="{00000002-6E01-40B2-AF11-C826C2D5E27E}"/>
              </c:ext>
            </c:extLst>
          </c:dPt>
          <c:dPt>
            <c:idx val="3"/>
            <c:bubble3D val="0"/>
            <c:extLst>
              <c:ext xmlns:c16="http://schemas.microsoft.com/office/drawing/2014/chart" uri="{C3380CC4-5D6E-409C-BE32-E72D297353CC}">
                <c16:uniqueId val="{00000003-6E01-40B2-AF11-C826C2D5E27E}"/>
              </c:ext>
            </c:extLst>
          </c:dPt>
          <c:dPt>
            <c:idx val="4"/>
            <c:bubble3D val="0"/>
            <c:extLst>
              <c:ext xmlns:c16="http://schemas.microsoft.com/office/drawing/2014/chart" uri="{C3380CC4-5D6E-409C-BE32-E72D297353CC}">
                <c16:uniqueId val="{00000004-6E01-40B2-AF11-C826C2D5E27E}"/>
              </c:ext>
            </c:extLst>
          </c:dPt>
          <c:dPt>
            <c:idx val="5"/>
            <c:bubble3D val="0"/>
            <c:extLst>
              <c:ext xmlns:c16="http://schemas.microsoft.com/office/drawing/2014/chart" uri="{C3380CC4-5D6E-409C-BE32-E72D297353CC}">
                <c16:uniqueId val="{00000005-6E01-40B2-AF11-C826C2D5E27E}"/>
              </c:ext>
            </c:extLst>
          </c:dPt>
          <c:dPt>
            <c:idx val="6"/>
            <c:bubble3D val="0"/>
            <c:extLst>
              <c:ext xmlns:c16="http://schemas.microsoft.com/office/drawing/2014/chart" uri="{C3380CC4-5D6E-409C-BE32-E72D297353CC}">
                <c16:uniqueId val="{00000006-6E01-40B2-AF11-C826C2D5E27E}"/>
              </c:ext>
            </c:extLst>
          </c:dPt>
          <c:dPt>
            <c:idx val="7"/>
            <c:bubble3D val="0"/>
            <c:spPr>
              <a:solidFill>
                <a:schemeClr val="accent2">
                  <a:lumMod val="60000"/>
                  <a:lumOff val="40000"/>
                </a:schemeClr>
              </a:solidFill>
            </c:spPr>
            <c:extLst>
              <c:ext xmlns:c16="http://schemas.microsoft.com/office/drawing/2014/chart" uri="{C3380CC4-5D6E-409C-BE32-E72D297353CC}">
                <c16:uniqueId val="{00000008-6E01-40B2-AF11-C826C2D5E27E}"/>
              </c:ext>
            </c:extLst>
          </c:dPt>
          <c:dPt>
            <c:idx val="8"/>
            <c:bubble3D val="0"/>
            <c:extLst>
              <c:ext xmlns:c16="http://schemas.microsoft.com/office/drawing/2014/chart" uri="{C3380CC4-5D6E-409C-BE32-E72D297353CC}">
                <c16:uniqueId val="{00000009-6E01-40B2-AF11-C826C2D5E27E}"/>
              </c:ext>
            </c:extLst>
          </c:dPt>
          <c:dPt>
            <c:idx val="9"/>
            <c:bubble3D val="0"/>
            <c:extLst>
              <c:ext xmlns:c16="http://schemas.microsoft.com/office/drawing/2014/chart" uri="{C3380CC4-5D6E-409C-BE32-E72D297353CC}">
                <c16:uniqueId val="{0000000A-6E01-40B2-AF11-C826C2D5E27E}"/>
              </c:ext>
            </c:extLst>
          </c:dPt>
          <c:dPt>
            <c:idx val="10"/>
            <c:bubble3D val="0"/>
            <c:extLst>
              <c:ext xmlns:c16="http://schemas.microsoft.com/office/drawing/2014/chart" uri="{C3380CC4-5D6E-409C-BE32-E72D297353CC}">
                <c16:uniqueId val="{0000000B-6E01-40B2-AF11-C826C2D5E27E}"/>
              </c:ext>
            </c:extLst>
          </c:dPt>
          <c:dLbls>
            <c:dLbl>
              <c:idx val="0"/>
              <c:layout>
                <c:manualLayout>
                  <c:x val="4.2785641455083991E-3"/>
                  <c:y val="-5.097696121318324E-3"/>
                </c:manualLayout>
              </c:layout>
              <c:tx>
                <c:rich>
                  <a:bodyPr/>
                  <a:lstStyle/>
                  <a:p>
                    <a:pPr>
                      <a:defRPr>
                        <a:solidFill>
                          <a:sysClr val="windowText" lastClr="000000"/>
                        </a:solidFill>
                      </a:defRPr>
                    </a:pPr>
                    <a:fld id="{1F50D7B7-5771-452B-9345-617684F19E02}"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AFBC9C38-DB90-4EC6-A5DF-FE290436E9A0}"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a:t>
                    </a:r>
                  </a:p>
                  <a:p>
                    <a:pPr>
                      <a:defRPr>
                        <a:solidFill>
                          <a:sysClr val="windowText" lastClr="000000"/>
                        </a:solidFill>
                      </a:defRPr>
                    </a:pPr>
                    <a:r>
                      <a:rPr lang="en-US" baseline="0">
                        <a:solidFill>
                          <a:sysClr val="windowText" lastClr="000000"/>
                        </a:solidFill>
                      </a:rPr>
                      <a:t> </a:t>
                    </a:r>
                    <a:fld id="{7AB6C098-2939-44D0-85AD-337502CF8E87}"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E01-40B2-AF11-C826C2D5E27E}"/>
                </c:ext>
              </c:extLst>
            </c:dLbl>
            <c:dLbl>
              <c:idx val="1"/>
              <c:layout>
                <c:manualLayout>
                  <c:x val="9.1888639473980002E-2"/>
                  <c:y val="8.0643586218389365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E01-40B2-AF11-C826C2D5E27E}"/>
                </c:ext>
              </c:extLst>
            </c:dLbl>
            <c:dLbl>
              <c:idx val="2"/>
              <c:layout>
                <c:manualLayout>
                  <c:x val="-2.6262226822828831E-3"/>
                  <c:y val="0.21372828396450444"/>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E01-40B2-AF11-C826C2D5E27E}"/>
                </c:ext>
              </c:extLst>
            </c:dLbl>
            <c:dLbl>
              <c:idx val="3"/>
              <c:layout>
                <c:manualLayout>
                  <c:x val="9.1341370072713354E-2"/>
                  <c:y val="-3.2400483944544714E-2"/>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E01-40B2-AF11-C826C2D5E27E}"/>
                </c:ext>
              </c:extLst>
            </c:dLbl>
            <c:dLbl>
              <c:idx val="4"/>
              <c:layout>
                <c:manualLayout>
                  <c:x val="-8.8466563540709545E-3"/>
                  <c:y val="-0.11606915802191396"/>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E01-40B2-AF11-C826C2D5E27E}"/>
                </c:ext>
              </c:extLst>
            </c:dLbl>
            <c:dLbl>
              <c:idx val="5"/>
              <c:layout>
                <c:manualLayout>
                  <c:x val="-0.10749025918258495"/>
                  <c:y val="5.188553257039343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E01-40B2-AF11-C826C2D5E27E}"/>
                </c:ext>
              </c:extLst>
            </c:dLbl>
            <c:dLbl>
              <c:idx val="6"/>
              <c:layout>
                <c:manualLayout>
                  <c:x val="4.079034803072068E-2"/>
                  <c:y val="-0.1979015956338791"/>
                </c:manualLayout>
              </c:layout>
              <c:numFmt formatCode="0.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E01-40B2-AF11-C826C2D5E27E}"/>
                </c:ext>
              </c:extLst>
            </c:dLbl>
            <c:dLbl>
              <c:idx val="7"/>
              <c:layout>
                <c:manualLayout>
                  <c:x val="-6.9380197490084783E-2"/>
                  <c:y val="0.18689330500354126"/>
                </c:manualLayout>
              </c:layout>
              <c:tx>
                <c:rich>
                  <a:bodyPr/>
                  <a:lstStyle/>
                  <a:p>
                    <a:pPr>
                      <a:defRPr>
                        <a:solidFill>
                          <a:sysClr val="windowText" lastClr="000000"/>
                        </a:solidFill>
                      </a:defRPr>
                    </a:pPr>
                    <a:fld id="{8EF8D506-BAED-465F-8AD5-810132EA2F5A}"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0EDD7C85-6F4C-465E-8717-09A88FCBBE9D}"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p>
                  <a:p>
                    <a:pPr>
                      <a:defRPr>
                        <a:solidFill>
                          <a:sysClr val="windowText" lastClr="000000"/>
                        </a:solidFill>
                      </a:defRPr>
                    </a:pPr>
                    <a:fld id="{80756876-9970-4E06-9CD7-0F7B9F9E8BE9}" type="PERCENTAGE">
                      <a:rPr lang="en-US" baseline="0">
                        <a:solidFill>
                          <a:sysClr val="windowText" lastClr="000000"/>
                        </a:solidFill>
                      </a:rPr>
                      <a:pPr>
                        <a:defRPr>
                          <a:solidFill>
                            <a:sysClr val="windowText" lastClr="000000"/>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6E01-40B2-AF11-C826C2D5E27E}"/>
                </c:ext>
              </c:extLst>
            </c:dLbl>
            <c:dLbl>
              <c:idx val="8"/>
              <c:layout>
                <c:manualLayout>
                  <c:x val="0"/>
                  <c:y val="-1.7061200683247929E-2"/>
                </c:manualLayout>
              </c:layout>
              <c:tx>
                <c:rich>
                  <a:bodyPr/>
                  <a:lstStyle/>
                  <a:p>
                    <a:pPr>
                      <a:defRPr>
                        <a:solidFill>
                          <a:sysClr val="windowText" lastClr="000000"/>
                        </a:solidFill>
                      </a:defRPr>
                    </a:pPr>
                    <a:fld id="{37545159-276E-40BA-BD32-8ACC591F4655}"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p>
                  <a:p>
                    <a:pPr>
                      <a:defRPr>
                        <a:solidFill>
                          <a:sysClr val="windowText" lastClr="000000"/>
                        </a:solidFill>
                      </a:defRPr>
                    </a:pPr>
                    <a:fld id="{E1FA148E-9322-4A67-922C-8D5A7EFE5F8F}"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fld id="{18D14EE7-6C73-42B2-AEA2-C2008BEA0A45}"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E01-40B2-AF11-C826C2D5E27E}"/>
                </c:ext>
              </c:extLst>
            </c:dLbl>
            <c:dLbl>
              <c:idx val="9"/>
              <c:layout>
                <c:manualLayout>
                  <c:x val="-5.8055881862625371E-2"/>
                  <c:y val="2.7573220014164897E-3"/>
                </c:manualLayout>
              </c:layout>
              <c:tx>
                <c:rich>
                  <a:bodyPr/>
                  <a:lstStyle/>
                  <a:p>
                    <a:pPr>
                      <a:defRPr>
                        <a:solidFill>
                          <a:sysClr val="windowText" lastClr="000000"/>
                        </a:solidFill>
                      </a:defRPr>
                    </a:pPr>
                    <a:r>
                      <a:rPr lang="en-US" baseline="0">
                        <a:solidFill>
                          <a:sysClr val="windowText" lastClr="000000"/>
                        </a:solidFill>
                      </a:rPr>
                      <a:t>Resto de actividades; 3.967; </a:t>
                    </a:r>
                    <a:fld id="{94D55E8F-9CC9-4F65-97AD-98D90B649B23}"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6E01-40B2-AF11-C826C2D5E27E}"/>
                </c:ext>
              </c:extLst>
            </c:dLbl>
            <c:dLbl>
              <c:idx val="10"/>
              <c:layout>
                <c:manualLayout>
                  <c:x val="-2.5115187237645812E-3"/>
                  <c:y val="1.6336103453063331E-2"/>
                </c:manualLayout>
              </c:layout>
              <c:tx>
                <c:rich>
                  <a:bodyPr/>
                  <a:lstStyle/>
                  <a:p>
                    <a:pPr>
                      <a:defRPr sz="800" b="0" i="0" u="none" strike="noStrike" baseline="0">
                        <a:solidFill>
                          <a:sysClr val="windowText" lastClr="000000"/>
                        </a:solidFill>
                        <a:latin typeface="Source Sans Pro"/>
                        <a:ea typeface="Source Sans Pro"/>
                        <a:cs typeface="Source Sans Pro"/>
                      </a:defRPr>
                    </a:pPr>
                    <a:r>
                      <a:rPr lang="en-US">
                        <a:solidFill>
                          <a:sysClr val="windowText" lastClr="000000"/>
                        </a:solidFill>
                      </a:rPr>
                      <a:t>Otros tipos de actividad
3.247
2,0%</a:t>
                    </a: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B-6E01-40B2-AF11-C826C2D5E27E}"/>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'23'!$B$22:$B$30</c:f>
              <c:strCache>
                <c:ptCount val="9"/>
                <c:pt idx="0">
                  <c:v>Visitas Guiadas</c:v>
                </c:pt>
                <c:pt idx="1">
                  <c:v>Talleres</c:v>
                </c:pt>
                <c:pt idx="2">
                  <c:v>Actividades didácticas</c:v>
                </c:pt>
                <c:pt idx="3">
                  <c:v>Exposiciones</c:v>
                </c:pt>
                <c:pt idx="4">
                  <c:v>Conferencias</c:v>
                </c:pt>
                <c:pt idx="5">
                  <c:v>Otros</c:v>
                </c:pt>
                <c:pt idx="6">
                  <c:v>Presentaciones</c:v>
                </c:pt>
                <c:pt idx="7">
                  <c:v>Conciertos</c:v>
                </c:pt>
                <c:pt idx="8">
                  <c:v>Representaciones</c:v>
                </c:pt>
              </c:strCache>
            </c:strRef>
          </c:cat>
          <c:val>
            <c:numRef>
              <c:f>'23'!$M$22:$M$30</c:f>
              <c:numCache>
                <c:formatCode>#,##0;\-#,##0;\-;"··"</c:formatCode>
                <c:ptCount val="9"/>
                <c:pt idx="0">
                  <c:v>1074</c:v>
                </c:pt>
                <c:pt idx="1">
                  <c:v>437</c:v>
                </c:pt>
                <c:pt idx="2">
                  <c:v>606</c:v>
                </c:pt>
                <c:pt idx="3">
                  <c:v>107335</c:v>
                </c:pt>
                <c:pt idx="4">
                  <c:v>131</c:v>
                </c:pt>
                <c:pt idx="5">
                  <c:v>12697</c:v>
                </c:pt>
                <c:pt idx="6">
                  <c:v>10</c:v>
                </c:pt>
                <c:pt idx="7">
                  <c:v>1627</c:v>
                </c:pt>
                <c:pt idx="8">
                  <c:v>82</c:v>
                </c:pt>
              </c:numCache>
            </c:numRef>
          </c:val>
          <c:extLst>
            <c:ext xmlns:c16="http://schemas.microsoft.com/office/drawing/2014/chart" uri="{C3380CC4-5D6E-409C-BE32-E72D297353CC}">
              <c16:uniqueId val="{0000000C-6E01-40B2-AF11-C826C2D5E27E}"/>
            </c:ext>
          </c:extLst>
        </c:ser>
        <c:dLbls>
          <c:showLegendKey val="0"/>
          <c:showVal val="1"/>
          <c:showCatName val="0"/>
          <c:showSerName val="0"/>
          <c:showPercent val="0"/>
          <c:showBubbleSize val="0"/>
          <c:showLeaderLines val="1"/>
        </c:dLbls>
        <c:gapWidth val="100"/>
        <c:splitType val="percent"/>
        <c:splitPos val="6"/>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44" l="0.70000000000000062" r="0.70000000000000062" t="0.750000000000001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32348596750365E-2"/>
          <c:y val="9.4637223974763401E-2"/>
          <c:w val="0.81831610044313141"/>
          <c:h val="0.77602523659305989"/>
        </c:manualLayout>
      </c:layout>
      <c:ofPieChart>
        <c:ofPieType val="pie"/>
        <c:varyColors val="1"/>
        <c:ser>
          <c:idx val="0"/>
          <c:order val="0"/>
          <c:tx>
            <c:strRef>
              <c:f>'24'!$B$22:$B$29</c:f>
              <c:strCache>
                <c:ptCount val="8"/>
                <c:pt idx="0">
                  <c:v>Talleres</c:v>
                </c:pt>
                <c:pt idx="1">
                  <c:v>Visitas Guiadas</c:v>
                </c:pt>
                <c:pt idx="2">
                  <c:v>Conferencias</c:v>
                </c:pt>
                <c:pt idx="3">
                  <c:v>Conciertos</c:v>
                </c:pt>
                <c:pt idx="4">
                  <c:v>Presentaciones</c:v>
                </c:pt>
                <c:pt idx="5">
                  <c:v>Representaciones</c:v>
                </c:pt>
                <c:pt idx="6">
                  <c:v>Celebraciones</c:v>
                </c:pt>
                <c:pt idx="7">
                  <c:v>Otros</c:v>
                </c:pt>
              </c:strCache>
            </c:strRef>
          </c:tx>
          <c:dPt>
            <c:idx val="0"/>
            <c:bubble3D val="0"/>
            <c:extLst>
              <c:ext xmlns:c16="http://schemas.microsoft.com/office/drawing/2014/chart" uri="{C3380CC4-5D6E-409C-BE32-E72D297353CC}">
                <c16:uniqueId val="{00000000-1AAE-475D-8CB6-BF3E6D5F62BC}"/>
              </c:ext>
            </c:extLst>
          </c:dPt>
          <c:dPt>
            <c:idx val="1"/>
            <c:bubble3D val="0"/>
            <c:extLst>
              <c:ext xmlns:c16="http://schemas.microsoft.com/office/drawing/2014/chart" uri="{C3380CC4-5D6E-409C-BE32-E72D297353CC}">
                <c16:uniqueId val="{00000001-1AAE-475D-8CB6-BF3E6D5F62BC}"/>
              </c:ext>
            </c:extLst>
          </c:dPt>
          <c:dPt>
            <c:idx val="2"/>
            <c:bubble3D val="0"/>
            <c:extLst>
              <c:ext xmlns:c16="http://schemas.microsoft.com/office/drawing/2014/chart" uri="{C3380CC4-5D6E-409C-BE32-E72D297353CC}">
                <c16:uniqueId val="{00000002-1AAE-475D-8CB6-BF3E6D5F62BC}"/>
              </c:ext>
            </c:extLst>
          </c:dPt>
          <c:dPt>
            <c:idx val="3"/>
            <c:bubble3D val="0"/>
            <c:extLst>
              <c:ext xmlns:c16="http://schemas.microsoft.com/office/drawing/2014/chart" uri="{C3380CC4-5D6E-409C-BE32-E72D297353CC}">
                <c16:uniqueId val="{00000003-1AAE-475D-8CB6-BF3E6D5F62BC}"/>
              </c:ext>
            </c:extLst>
          </c:dPt>
          <c:dPt>
            <c:idx val="4"/>
            <c:bubble3D val="0"/>
            <c:extLst>
              <c:ext xmlns:c16="http://schemas.microsoft.com/office/drawing/2014/chart" uri="{C3380CC4-5D6E-409C-BE32-E72D297353CC}">
                <c16:uniqueId val="{00000004-1AAE-475D-8CB6-BF3E6D5F62BC}"/>
              </c:ext>
            </c:extLst>
          </c:dPt>
          <c:dPt>
            <c:idx val="5"/>
            <c:bubble3D val="0"/>
            <c:extLst>
              <c:ext xmlns:c16="http://schemas.microsoft.com/office/drawing/2014/chart" uri="{C3380CC4-5D6E-409C-BE32-E72D297353CC}">
                <c16:uniqueId val="{00000005-1AAE-475D-8CB6-BF3E6D5F62BC}"/>
              </c:ext>
            </c:extLst>
          </c:dPt>
          <c:dPt>
            <c:idx val="6"/>
            <c:bubble3D val="0"/>
            <c:extLst>
              <c:ext xmlns:c16="http://schemas.microsoft.com/office/drawing/2014/chart" uri="{C3380CC4-5D6E-409C-BE32-E72D297353CC}">
                <c16:uniqueId val="{00000006-1AAE-475D-8CB6-BF3E6D5F62BC}"/>
              </c:ext>
            </c:extLst>
          </c:dPt>
          <c:dPt>
            <c:idx val="7"/>
            <c:bubble3D val="0"/>
            <c:extLst>
              <c:ext xmlns:c16="http://schemas.microsoft.com/office/drawing/2014/chart" uri="{C3380CC4-5D6E-409C-BE32-E72D297353CC}">
                <c16:uniqueId val="{00000007-1AAE-475D-8CB6-BF3E6D5F62BC}"/>
              </c:ext>
            </c:extLst>
          </c:dPt>
          <c:dLbls>
            <c:dLbl>
              <c:idx val="0"/>
              <c:layout>
                <c:manualLayout>
                  <c:x val="-6.4469541011952528E-2"/>
                  <c:y val="-0.19396242662096261"/>
                </c:manualLayout>
              </c:layout>
              <c:numFmt formatCode="0.0%" sourceLinked="0"/>
              <c:spPr>
                <a:noFill/>
                <a:ln>
                  <a:noFill/>
                </a:ln>
                <a:effectLst/>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AE-475D-8CB6-BF3E6D5F62BC}"/>
                </c:ext>
              </c:extLst>
            </c:dLbl>
            <c:dLbl>
              <c:idx val="1"/>
              <c:numFmt formatCode="0.0%" sourceLinked="0"/>
              <c:spPr>
                <a:noFill/>
                <a:ln>
                  <a:noFill/>
                </a:ln>
                <a:effectLst/>
              </c:spPr>
              <c:txPr>
                <a:bodyPr/>
                <a:lstStyle/>
                <a:p>
                  <a:pPr>
                    <a:defRPr>
                      <a:solidFill>
                        <a:schemeClr val="bg1"/>
                      </a:solidFill>
                    </a:defRPr>
                  </a:pPr>
                  <a:endParaRPr lang="es-ES"/>
                </a:p>
              </c:txPr>
              <c:dLblPos val="bestFit"/>
              <c:showLegendKey val="0"/>
              <c:showVal val="1"/>
              <c:showCatName val="1"/>
              <c:showSerName val="0"/>
              <c:showPercent val="1"/>
              <c:showBubbleSize val="0"/>
              <c:extLst>
                <c:ext xmlns:c16="http://schemas.microsoft.com/office/drawing/2014/chart" uri="{C3380CC4-5D6E-409C-BE32-E72D297353CC}">
                  <c16:uniqueId val="{00000001-1AAE-475D-8CB6-BF3E6D5F62BC}"/>
                </c:ext>
              </c:extLst>
            </c:dLbl>
            <c:dLbl>
              <c:idx val="2"/>
              <c:layout>
                <c:manualLayout>
                  <c:x val="9.1900580374277438E-2"/>
                  <c:y val="0.12520198382142295"/>
                </c:manualLayout>
              </c:layout>
              <c:tx>
                <c:rich>
                  <a:bodyPr/>
                  <a:lstStyle/>
                  <a:p>
                    <a:fld id="{3D3142FD-EF6B-4172-A23A-86FE0F3EEAB7}" type="CATEGORYNAME">
                      <a:rPr lang="en-US"/>
                      <a:pPr/>
                      <a:t>[NOMBRE DE CATEGORÍA]</a:t>
                    </a:fld>
                    <a:r>
                      <a:rPr lang="en-US" baseline="0"/>
                      <a:t>; </a:t>
                    </a:r>
                    <a:fld id="{A203AC77-6268-49D7-87C4-7BF5F791CBC9}" type="VALUE">
                      <a:rPr lang="en-US" baseline="0"/>
                      <a:pPr/>
                      <a:t>[VALOR]</a:t>
                    </a:fld>
                    <a:r>
                      <a:rPr lang="en-US" baseline="0"/>
                      <a:t>; </a:t>
                    </a:r>
                  </a:p>
                  <a:p>
                    <a:fld id="{1969A035-84A3-4E0A-80AC-58EE4C4A2C91}" type="PERCENTAGE">
                      <a:rPr lang="en-US" baseline="0"/>
                      <a:pPr/>
                      <a:t>[PORCENTAJE]</a:t>
                    </a:fld>
                    <a:endParaRPr lang="es-ES"/>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AAE-475D-8CB6-BF3E6D5F62BC}"/>
                </c:ext>
              </c:extLst>
            </c:dLbl>
            <c:dLbl>
              <c:idx val="3"/>
              <c:layout>
                <c:manualLayout>
                  <c:x val="-9.5934278525376393E-2"/>
                  <c:y val="0.18242844250146964"/>
                </c:manualLayout>
              </c:layout>
              <c:tx>
                <c:rich>
                  <a:bodyPr/>
                  <a:lstStyle/>
                  <a:p>
                    <a:pPr>
                      <a:defRPr>
                        <a:solidFill>
                          <a:schemeClr val="bg1"/>
                        </a:solidFill>
                      </a:defRPr>
                    </a:pPr>
                    <a:fld id="{E1D54889-EB92-4C62-A88A-D0B6FEBCFDF8}" type="CATEGORYNAME">
                      <a:rPr lang="en-US">
                        <a:solidFill>
                          <a:schemeClr val="bg1"/>
                        </a:solidFill>
                      </a:rPr>
                      <a:pPr>
                        <a:defRPr>
                          <a:solidFill>
                            <a:schemeClr val="bg1"/>
                          </a:solidFill>
                        </a:defRPr>
                      </a:pPr>
                      <a:t>[NOMBRE DE CATEGORÍA]</a:t>
                    </a:fld>
                    <a:r>
                      <a:rPr lang="en-US" baseline="0">
                        <a:solidFill>
                          <a:schemeClr val="bg1"/>
                        </a:solidFill>
                      </a:rPr>
                      <a:t>; </a:t>
                    </a:r>
                    <a:fld id="{5D9A5C4E-EB6C-4472-BB91-3D0FD4F70AC1}" type="VALUE">
                      <a:rPr lang="en-US" baseline="0">
                        <a:solidFill>
                          <a:schemeClr val="bg1"/>
                        </a:solidFill>
                      </a:rPr>
                      <a:pPr>
                        <a:defRPr>
                          <a:solidFill>
                            <a:schemeClr val="bg1"/>
                          </a:solidFill>
                        </a:defRPr>
                      </a:pPr>
                      <a:t>[VALOR]</a:t>
                    </a:fld>
                    <a:r>
                      <a:rPr lang="en-US" baseline="0">
                        <a:solidFill>
                          <a:schemeClr val="bg1"/>
                        </a:solidFill>
                      </a:rPr>
                      <a:t>; </a:t>
                    </a:r>
                  </a:p>
                  <a:p>
                    <a:pPr>
                      <a:defRPr>
                        <a:solidFill>
                          <a:schemeClr val="bg1"/>
                        </a:solidFill>
                      </a:defRPr>
                    </a:pPr>
                    <a:fld id="{4DD05B6A-6346-4CF7-8CC3-11A0F3561D09}" type="PERCENTAGE">
                      <a:rPr lang="en-US" baseline="0">
                        <a:solidFill>
                          <a:schemeClr val="bg1"/>
                        </a:solidFill>
                      </a:rPr>
                      <a:pPr>
                        <a:defRPr>
                          <a:solidFill>
                            <a:schemeClr val="bg1"/>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AAE-475D-8CB6-BF3E6D5F62BC}"/>
                </c:ext>
              </c:extLst>
            </c:dLbl>
            <c:dLbl>
              <c:idx val="4"/>
              <c:layout>
                <c:manualLayout>
                  <c:x val="-7.1108216347402664E-2"/>
                  <c:y val="-0.12880498770461271"/>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AAE-475D-8CB6-BF3E6D5F62BC}"/>
                </c:ext>
              </c:extLst>
            </c:dLbl>
            <c:dLbl>
              <c:idx val="5"/>
              <c:layout>
                <c:manualLayout>
                  <c:x val="9.9621845644479012E-2"/>
                  <c:y val="-5.9435157356119124E-3"/>
                </c:manualLayout>
              </c:layout>
              <c:tx>
                <c:rich>
                  <a:bodyPr/>
                  <a:lstStyle/>
                  <a:p>
                    <a:fld id="{C1D13526-96FD-4DDF-82B6-758894666473}" type="CATEGORYNAME">
                      <a:rPr lang="en-US"/>
                      <a:pPr/>
                      <a:t>[NOMBRE DE CATEGORÍA]</a:t>
                    </a:fld>
                    <a:r>
                      <a:rPr lang="en-US" baseline="0"/>
                      <a:t>; </a:t>
                    </a:r>
                    <a:fld id="{9983A48A-5A05-44A9-BEC4-282AD8F54BBF}" type="VALUE">
                      <a:rPr lang="en-US" baseline="0"/>
                      <a:pPr/>
                      <a:t>[VALOR]</a:t>
                    </a:fld>
                    <a:r>
                      <a:rPr lang="en-US" baseline="0"/>
                      <a:t>; </a:t>
                    </a:r>
                  </a:p>
                  <a:p>
                    <a:fld id="{809155A3-E811-4CE4-A61A-7A3C2AB262B6}" type="PERCENTAGE">
                      <a:rPr lang="en-US" baseline="0"/>
                      <a:pPr/>
                      <a:t>[PORCENTAJE]</a:t>
                    </a:fld>
                    <a:endParaRPr lang="es-ES"/>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AAE-475D-8CB6-BF3E6D5F62BC}"/>
                </c:ext>
              </c:extLst>
            </c:dLbl>
            <c:dLbl>
              <c:idx val="6"/>
              <c:layout>
                <c:manualLayout>
                  <c:x val="-9.1136207678619192E-3"/>
                  <c:y val="-4.036000231832219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AAE-475D-8CB6-BF3E6D5F62BC}"/>
                </c:ext>
              </c:extLst>
            </c:dLbl>
            <c:dLbl>
              <c:idx val="7"/>
              <c:layout>
                <c:manualLayout>
                  <c:x val="-3.9773898277486508E-2"/>
                  <c:y val="2.4671253632728086E-2"/>
                </c:manualLayout>
              </c:layout>
              <c:numFmt formatCode="0.0%" sourceLinked="0"/>
              <c:spPr>
                <a:noFill/>
                <a:ln>
                  <a:noFill/>
                </a:ln>
                <a:effectLst/>
              </c:spPr>
              <c:txPr>
                <a:bodyPr wrap="square" lIns="38100" tIns="19050" rIns="38100" bIns="19050" anchor="ctr">
                  <a:spAutoFit/>
                </a:bodyPr>
                <a:lstStyle/>
                <a:p>
                  <a:pPr>
                    <a:defRPr sz="800" b="0" i="0" u="none" strike="noStrike" baseline="0">
                      <a:solidFill>
                        <a:sysClr val="windowText" lastClr="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E-475D-8CB6-BF3E6D5F62BC}"/>
                </c:ext>
              </c:extLst>
            </c:dLbl>
            <c:dLbl>
              <c:idx val="8"/>
              <c:layout>
                <c:manualLayout>
                  <c:x val="-9.7025087521371498E-2"/>
                  <c:y val="-5.026122523328117E-3"/>
                </c:manualLayout>
              </c:layout>
              <c:tx>
                <c:rich>
                  <a:bodyPr/>
                  <a:lstStyle/>
                  <a:p>
                    <a:r>
                      <a:rPr lang="en-US" baseline="0"/>
                      <a:t>Resto de actividades; </a:t>
                    </a:r>
                    <a:fld id="{F33D5251-7A7D-49C7-989E-9275FF7407C5}" type="VALUE">
                      <a:rPr lang="en-US" baseline="0"/>
                      <a:pPr/>
                      <a:t>[VALOR]</a:t>
                    </a:fld>
                    <a:r>
                      <a:rPr lang="en-US" baseline="0"/>
                      <a:t>; </a:t>
                    </a:r>
                    <a:fld id="{CAF9E8F8-1F26-4D44-81CC-02FB3A250ADB}"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4974-43B2-A734-3A6F9FCD3DE9}"/>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'24'!$B$22:$B$29</c:f>
              <c:strCache>
                <c:ptCount val="8"/>
                <c:pt idx="0">
                  <c:v>Talleres</c:v>
                </c:pt>
                <c:pt idx="1">
                  <c:v>Visitas Guiadas</c:v>
                </c:pt>
                <c:pt idx="2">
                  <c:v>Conferencias</c:v>
                </c:pt>
                <c:pt idx="3">
                  <c:v>Conciertos</c:v>
                </c:pt>
                <c:pt idx="4">
                  <c:v>Presentaciones</c:v>
                </c:pt>
                <c:pt idx="5">
                  <c:v>Representaciones</c:v>
                </c:pt>
                <c:pt idx="6">
                  <c:v>Celebraciones</c:v>
                </c:pt>
                <c:pt idx="7">
                  <c:v>Otros</c:v>
                </c:pt>
              </c:strCache>
            </c:strRef>
          </c:cat>
          <c:val>
            <c:numRef>
              <c:f>'24'!$M$22:$M$29</c:f>
              <c:numCache>
                <c:formatCode>#,##0;\-#,##0;\-;"··"</c:formatCode>
                <c:ptCount val="8"/>
                <c:pt idx="0">
                  <c:v>1692</c:v>
                </c:pt>
                <c:pt idx="1">
                  <c:v>711</c:v>
                </c:pt>
                <c:pt idx="2">
                  <c:v>1184</c:v>
                </c:pt>
                <c:pt idx="3">
                  <c:v>1133</c:v>
                </c:pt>
                <c:pt idx="4">
                  <c:v>161</c:v>
                </c:pt>
                <c:pt idx="5" formatCode="General">
                  <c:v>184</c:v>
                </c:pt>
                <c:pt idx="6">
                  <c:v>95</c:v>
                </c:pt>
                <c:pt idx="7">
                  <c:v>116</c:v>
                </c:pt>
              </c:numCache>
            </c:numRef>
          </c:val>
          <c:extLst>
            <c:ext xmlns:c16="http://schemas.microsoft.com/office/drawing/2014/chart" uri="{C3380CC4-5D6E-409C-BE32-E72D297353CC}">
              <c16:uniqueId val="{00000008-1AAE-475D-8CB6-BF3E6D5F62BC}"/>
            </c:ext>
          </c:extLst>
        </c:ser>
        <c:dLbls>
          <c:showLegendKey val="0"/>
          <c:showVal val="1"/>
          <c:showCatName val="0"/>
          <c:showSerName val="0"/>
          <c:showPercent val="0"/>
          <c:showBubbleSize val="0"/>
          <c:showLeaderLines val="1"/>
        </c:dLbls>
        <c:gapWidth val="100"/>
        <c:splitType val="percent"/>
        <c:splitPos val="10"/>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3397341211226E-2"/>
          <c:y val="9.4637223974763401E-2"/>
          <c:w val="0.81536189069423926"/>
          <c:h val="0.77287066246056779"/>
        </c:manualLayout>
      </c:layout>
      <c:ofPieChart>
        <c:ofPieType val="pie"/>
        <c:varyColors val="1"/>
        <c:ser>
          <c:idx val="0"/>
          <c:order val="0"/>
          <c:tx>
            <c:strRef>
              <c:f>'25'!$B$22:$B$28</c:f>
              <c:strCache>
                <c:ptCount val="7"/>
                <c:pt idx="0">
                  <c:v>Actividades didácticas</c:v>
                </c:pt>
                <c:pt idx="1">
                  <c:v>Conciertos</c:v>
                </c:pt>
                <c:pt idx="2">
                  <c:v>Exposiciones</c:v>
                </c:pt>
                <c:pt idx="3">
                  <c:v>Ciclos</c:v>
                </c:pt>
                <c:pt idx="4">
                  <c:v>Celebraciones</c:v>
                </c:pt>
                <c:pt idx="5">
                  <c:v>Otros</c:v>
                </c:pt>
                <c:pt idx="6">
                  <c:v>Presentaciones</c:v>
                </c:pt>
              </c:strCache>
            </c:strRef>
          </c:tx>
          <c:dPt>
            <c:idx val="0"/>
            <c:bubble3D val="0"/>
            <c:extLst>
              <c:ext xmlns:c16="http://schemas.microsoft.com/office/drawing/2014/chart" uri="{C3380CC4-5D6E-409C-BE32-E72D297353CC}">
                <c16:uniqueId val="{00000000-15E4-4235-96B3-59529C3D3F8D}"/>
              </c:ext>
            </c:extLst>
          </c:dPt>
          <c:dPt>
            <c:idx val="1"/>
            <c:bubble3D val="0"/>
            <c:extLst>
              <c:ext xmlns:c16="http://schemas.microsoft.com/office/drawing/2014/chart" uri="{C3380CC4-5D6E-409C-BE32-E72D297353CC}">
                <c16:uniqueId val="{00000001-15E4-4235-96B3-59529C3D3F8D}"/>
              </c:ext>
            </c:extLst>
          </c:dPt>
          <c:dPt>
            <c:idx val="2"/>
            <c:bubble3D val="0"/>
            <c:extLst>
              <c:ext xmlns:c16="http://schemas.microsoft.com/office/drawing/2014/chart" uri="{C3380CC4-5D6E-409C-BE32-E72D297353CC}">
                <c16:uniqueId val="{00000002-15E4-4235-96B3-59529C3D3F8D}"/>
              </c:ext>
            </c:extLst>
          </c:dPt>
          <c:dPt>
            <c:idx val="3"/>
            <c:bubble3D val="0"/>
            <c:extLst>
              <c:ext xmlns:c16="http://schemas.microsoft.com/office/drawing/2014/chart" uri="{C3380CC4-5D6E-409C-BE32-E72D297353CC}">
                <c16:uniqueId val="{00000003-15E4-4235-96B3-59529C3D3F8D}"/>
              </c:ext>
            </c:extLst>
          </c:dPt>
          <c:dPt>
            <c:idx val="4"/>
            <c:bubble3D val="0"/>
            <c:extLst>
              <c:ext xmlns:c16="http://schemas.microsoft.com/office/drawing/2014/chart" uri="{C3380CC4-5D6E-409C-BE32-E72D297353CC}">
                <c16:uniqueId val="{00000004-15E4-4235-96B3-59529C3D3F8D}"/>
              </c:ext>
            </c:extLst>
          </c:dPt>
          <c:dPt>
            <c:idx val="5"/>
            <c:bubble3D val="0"/>
            <c:extLst>
              <c:ext xmlns:c16="http://schemas.microsoft.com/office/drawing/2014/chart" uri="{C3380CC4-5D6E-409C-BE32-E72D297353CC}">
                <c16:uniqueId val="{00000005-15E4-4235-96B3-59529C3D3F8D}"/>
              </c:ext>
            </c:extLst>
          </c:dPt>
          <c:dPt>
            <c:idx val="6"/>
            <c:bubble3D val="0"/>
            <c:extLst>
              <c:ext xmlns:c16="http://schemas.microsoft.com/office/drawing/2014/chart" uri="{C3380CC4-5D6E-409C-BE32-E72D297353CC}">
                <c16:uniqueId val="{00000006-15E4-4235-96B3-59529C3D3F8D}"/>
              </c:ext>
            </c:extLst>
          </c:dPt>
          <c:dPt>
            <c:idx val="7"/>
            <c:bubble3D val="0"/>
            <c:extLst>
              <c:ext xmlns:c16="http://schemas.microsoft.com/office/drawing/2014/chart" uri="{C3380CC4-5D6E-409C-BE32-E72D297353CC}">
                <c16:uniqueId val="{00000007-15E4-4235-96B3-59529C3D3F8D}"/>
              </c:ext>
            </c:extLst>
          </c:dPt>
          <c:dPt>
            <c:idx val="8"/>
            <c:bubble3D val="0"/>
            <c:extLst>
              <c:ext xmlns:c16="http://schemas.microsoft.com/office/drawing/2014/chart" uri="{C3380CC4-5D6E-409C-BE32-E72D297353CC}">
                <c16:uniqueId val="{00000008-15E4-4235-96B3-59529C3D3F8D}"/>
              </c:ext>
            </c:extLst>
          </c:dPt>
          <c:dLbls>
            <c:dLbl>
              <c:idx val="0"/>
              <c:layout>
                <c:manualLayout>
                  <c:x val="2.2441293804301123E-2"/>
                  <c:y val="-0.20223728363068541"/>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5E4-4235-96B3-59529C3D3F8D}"/>
                </c:ext>
              </c:extLst>
            </c:dLbl>
            <c:dLbl>
              <c:idx val="1"/>
              <c:layout>
                <c:manualLayout>
                  <c:x val="9.6956698728759352E-2"/>
                  <c:y val="0.12280075750024917"/>
                </c:manualLayout>
              </c:layout>
              <c:tx>
                <c:rich>
                  <a:bodyPr/>
                  <a:lstStyle/>
                  <a:p>
                    <a:pPr>
                      <a:defRPr>
                        <a:solidFill>
                          <a:schemeClr val="bg1"/>
                        </a:solidFill>
                      </a:defRPr>
                    </a:pPr>
                    <a:fld id="{4BE1A334-C97F-407C-9CF9-98CDD2407DF4}" type="CATEGORYNAME">
                      <a:rPr lang="en-US">
                        <a:solidFill>
                          <a:schemeClr val="bg1"/>
                        </a:solidFill>
                      </a:rPr>
                      <a:pPr>
                        <a:defRPr>
                          <a:solidFill>
                            <a:schemeClr val="bg1"/>
                          </a:solidFill>
                        </a:defRPr>
                      </a:pPr>
                      <a:t>[NOMBRE DE CATEGORÍA]</a:t>
                    </a:fld>
                    <a:r>
                      <a:rPr lang="en-US" baseline="0">
                        <a:solidFill>
                          <a:schemeClr val="bg1"/>
                        </a:solidFill>
                      </a:rPr>
                      <a:t>; </a:t>
                    </a:r>
                  </a:p>
                  <a:p>
                    <a:pPr>
                      <a:defRPr>
                        <a:solidFill>
                          <a:schemeClr val="bg1"/>
                        </a:solidFill>
                      </a:defRPr>
                    </a:pPr>
                    <a:fld id="{CE27EEBD-888C-446B-8F50-EE130C037B24}" type="VALUE">
                      <a:rPr lang="en-US" baseline="0">
                        <a:solidFill>
                          <a:schemeClr val="bg1"/>
                        </a:solidFill>
                      </a:rPr>
                      <a:pPr>
                        <a:defRPr>
                          <a:solidFill>
                            <a:schemeClr val="bg1"/>
                          </a:solidFill>
                        </a:defRPr>
                      </a:pPr>
                      <a:t>[VALOR]</a:t>
                    </a:fld>
                    <a:r>
                      <a:rPr lang="en-US" baseline="0">
                        <a:solidFill>
                          <a:schemeClr val="bg1"/>
                        </a:solidFill>
                      </a:rPr>
                      <a:t>; </a:t>
                    </a:r>
                    <a:fld id="{E30C9682-3882-4BB2-97BD-3ABE36B1714A}" type="PERCENTAGE">
                      <a:rPr lang="en-US" baseline="0">
                        <a:solidFill>
                          <a:schemeClr val="bg1"/>
                        </a:solidFill>
                      </a:rPr>
                      <a:pPr>
                        <a:defRPr>
                          <a:solidFill>
                            <a:schemeClr val="bg1"/>
                          </a:solidFill>
                        </a:defRPr>
                      </a:pPr>
                      <a:t>[PORCENTAJE]</a:t>
                    </a:fld>
                    <a:endParaRPr lang="en-US" baseline="0">
                      <a:solidFill>
                        <a:schemeClr val="bg1"/>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5E4-4235-96B3-59529C3D3F8D}"/>
                </c:ext>
              </c:extLst>
            </c:dLbl>
            <c:dLbl>
              <c:idx val="2"/>
              <c:layout>
                <c:manualLayout>
                  <c:x val="8.7514351320321468E-2"/>
                  <c:y val="-0.15511282122480283"/>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5E4-4235-96B3-59529C3D3F8D}"/>
                </c:ext>
              </c:extLst>
            </c:dLbl>
            <c:dLbl>
              <c:idx val="3"/>
              <c:layout>
                <c:manualLayout>
                  <c:x val="-9.8711700919216702E-3"/>
                  <c:y val="-4.272633642313698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E4-4235-96B3-59529C3D3F8D}"/>
                </c:ext>
              </c:extLst>
            </c:dLbl>
            <c:dLbl>
              <c:idx val="4"/>
              <c:layout>
                <c:manualLayout>
                  <c:x val="-6.930979270131854E-2"/>
                  <c:y val="3.5513472208379013E-2"/>
                </c:manualLayout>
              </c:layout>
              <c:tx>
                <c:rich>
                  <a:bodyPr/>
                  <a:lstStyle/>
                  <a:p>
                    <a:pPr>
                      <a:defRPr>
                        <a:solidFill>
                          <a:sysClr val="windowText" lastClr="000000"/>
                        </a:solidFill>
                      </a:defRPr>
                    </a:pPr>
                    <a:fld id="{AE37EB25-8D31-4F9B-A857-7968AB003DFC}"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82C9A8CC-489F-4358-AEC2-C6808B940AD2}"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p>
                  <a:p>
                    <a:pPr>
                      <a:defRPr>
                        <a:solidFill>
                          <a:sysClr val="windowText" lastClr="000000"/>
                        </a:solidFill>
                      </a:defRPr>
                    </a:pPr>
                    <a:fld id="{8FD84C82-9DC8-45A2-BA72-5D48B014637D}" type="PERCENTAGE">
                      <a:rPr lang="en-US" baseline="0">
                        <a:solidFill>
                          <a:sysClr val="windowText" lastClr="000000"/>
                        </a:solidFill>
                      </a:rPr>
                      <a:pPr>
                        <a:defRPr>
                          <a:solidFill>
                            <a:sysClr val="windowText" lastClr="000000"/>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5E4-4235-96B3-59529C3D3F8D}"/>
                </c:ext>
              </c:extLst>
            </c:dLbl>
            <c:dLbl>
              <c:idx val="5"/>
              <c:layout>
                <c:manualLayout>
                  <c:x val="2.5483742154091892E-2"/>
                  <c:y val="-5.782019336190571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5E4-4235-96B3-59529C3D3F8D}"/>
                </c:ext>
              </c:extLst>
            </c:dLbl>
            <c:dLbl>
              <c:idx val="6"/>
              <c:layout>
                <c:manualLayout>
                  <c:x val="2.1724684709832245E-3"/>
                  <c:y val="3.378085650686077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5E4-4235-96B3-59529C3D3F8D}"/>
                </c:ext>
              </c:extLst>
            </c:dLbl>
            <c:dLbl>
              <c:idx val="7"/>
              <c:layout>
                <c:manualLayout>
                  <c:x val="-7.2824604457677647E-2"/>
                  <c:y val="2.7027475995880261E-3"/>
                </c:manualLayout>
              </c:layout>
              <c:tx>
                <c:rich>
                  <a:bodyPr/>
                  <a:lstStyle/>
                  <a:p>
                    <a:pPr>
                      <a:defRPr>
                        <a:solidFill>
                          <a:sysClr val="windowText" lastClr="000000"/>
                        </a:solidFill>
                      </a:defRPr>
                    </a:pPr>
                    <a:r>
                      <a:rPr lang="en-US" baseline="0">
                        <a:solidFill>
                          <a:sysClr val="windowText" lastClr="000000"/>
                        </a:solidFill>
                      </a:rPr>
                      <a:t>Resto de actividades; </a:t>
                    </a:r>
                    <a:fld id="{EC4AE5FF-10FA-4A0A-977E-D35EF09BCD0B}"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fld id="{DFF9F240-F206-4C0B-8D91-E5DE44F6E88B}"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5E4-4235-96B3-59529C3D3F8D}"/>
                </c:ext>
              </c:extLst>
            </c:dLbl>
            <c:dLbl>
              <c:idx val="8"/>
              <c:layout>
                <c:manualLayout>
                  <c:x val="1.9107671816568278E-2"/>
                  <c:y val="3.5646614702129487E-2"/>
                </c:manualLayout>
              </c:layout>
              <c:tx>
                <c:rich>
                  <a:bodyPr/>
                  <a:lstStyle/>
                  <a:p>
                    <a:pPr>
                      <a:defRPr>
                        <a:solidFill>
                          <a:sysClr val="windowText" lastClr="000000"/>
                        </a:solidFill>
                      </a:defRPr>
                    </a:pPr>
                    <a:r>
                      <a:rPr lang="en-US">
                        <a:solidFill>
                          <a:sysClr val="windowText" lastClr="000000"/>
                        </a:solidFill>
                      </a:rPr>
                      <a:t>Otros tipos</a:t>
                    </a:r>
                    <a:r>
                      <a:rPr lang="en-US" baseline="0">
                        <a:solidFill>
                          <a:sysClr val="windowText" lastClr="000000"/>
                        </a:solidFill>
                      </a:rPr>
                      <a:t> de</a:t>
                    </a:r>
                  </a:p>
                  <a:p>
                    <a:pPr>
                      <a:defRPr>
                        <a:solidFill>
                          <a:sysClr val="windowText" lastClr="000000"/>
                        </a:solidFill>
                      </a:defRPr>
                    </a:pPr>
                    <a:r>
                      <a:rPr lang="en-US" baseline="0">
                        <a:solidFill>
                          <a:sysClr val="windowText" lastClr="000000"/>
                        </a:solidFill>
                      </a:rPr>
                      <a:t>actividad</a:t>
                    </a:r>
                    <a:r>
                      <a:rPr lang="en-US">
                        <a:solidFill>
                          <a:sysClr val="windowText" lastClr="000000"/>
                        </a:solidFill>
                      </a:rPr>
                      <a:t>
1.986
9,53%</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5E4-4235-96B3-59529C3D3F8D}"/>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'25'!$B$22:$B$28</c:f>
              <c:strCache>
                <c:ptCount val="7"/>
                <c:pt idx="0">
                  <c:v>Actividades didácticas</c:v>
                </c:pt>
                <c:pt idx="1">
                  <c:v>Conciertos</c:v>
                </c:pt>
                <c:pt idx="2">
                  <c:v>Exposiciones</c:v>
                </c:pt>
                <c:pt idx="3">
                  <c:v>Ciclos</c:v>
                </c:pt>
                <c:pt idx="4">
                  <c:v>Celebraciones</c:v>
                </c:pt>
                <c:pt idx="5">
                  <c:v>Otros</c:v>
                </c:pt>
                <c:pt idx="6">
                  <c:v>Presentaciones</c:v>
                </c:pt>
              </c:strCache>
            </c:strRef>
          </c:cat>
          <c:val>
            <c:numRef>
              <c:f>'25'!$M$22:$M$28</c:f>
              <c:numCache>
                <c:formatCode>#,##0;\-#,##0;\-;"··"</c:formatCode>
                <c:ptCount val="7"/>
                <c:pt idx="0">
                  <c:v>1512</c:v>
                </c:pt>
                <c:pt idx="1">
                  <c:v>1077</c:v>
                </c:pt>
                <c:pt idx="2">
                  <c:v>24706</c:v>
                </c:pt>
                <c:pt idx="3">
                  <c:v>291</c:v>
                </c:pt>
                <c:pt idx="4">
                  <c:v>842</c:v>
                </c:pt>
                <c:pt idx="5">
                  <c:v>69</c:v>
                </c:pt>
                <c:pt idx="6">
                  <c:v>57</c:v>
                </c:pt>
              </c:numCache>
            </c:numRef>
          </c:val>
          <c:extLst>
            <c:ext xmlns:c16="http://schemas.microsoft.com/office/drawing/2014/chart" uri="{C3380CC4-5D6E-409C-BE32-E72D297353CC}">
              <c16:uniqueId val="{00000009-15E4-4235-96B3-59529C3D3F8D}"/>
            </c:ext>
          </c:extLst>
        </c:ser>
        <c:dLbls>
          <c:showLegendKey val="0"/>
          <c:showVal val="1"/>
          <c:showCatName val="0"/>
          <c:showSerName val="0"/>
          <c:showPercent val="0"/>
          <c:showBubbleSize val="0"/>
          <c:showLeaderLines val="1"/>
        </c:dLbls>
        <c:gapWidth val="100"/>
        <c:splitType val="percent"/>
        <c:splitPos val="10"/>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 l="0.70000000000000062" r="0.70000000000000062" t="0.75000000000000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3167635868910877E-2"/>
          <c:y val="7.0307489901293888E-2"/>
          <c:w val="0.82010236822461358"/>
          <c:h val="0.77542229450537914"/>
        </c:manualLayout>
      </c:layout>
      <c:barChart>
        <c:barDir val="col"/>
        <c:grouping val="clustered"/>
        <c:varyColors val="0"/>
        <c:ser>
          <c:idx val="0"/>
          <c:order val="0"/>
          <c:tx>
            <c:strRef>
              <c:f>'26'!$P$13</c:f>
              <c:strCache>
                <c:ptCount val="1"/>
                <c:pt idx="0">
                  <c:v>Hombres</c:v>
                </c:pt>
              </c:strCache>
            </c:strRef>
          </c:tx>
          <c:invertIfNegative val="0"/>
          <c:dLbls>
            <c:dLbl>
              <c:idx val="0"/>
              <c:spPr/>
              <c:txPr>
                <a:bodyPr/>
                <a:lstStyle/>
                <a:p>
                  <a:pPr>
                    <a:defRPr b="0">
                      <a:solidFill>
                        <a:schemeClr val="bg1"/>
                      </a:solidFill>
                    </a:defRPr>
                  </a:pPr>
                  <a:endParaRPr lang="es-ES"/>
                </a:p>
              </c:txPr>
              <c:dLblPos val="ctr"/>
              <c:showLegendKey val="0"/>
              <c:showVal val="1"/>
              <c:showCatName val="0"/>
              <c:showSerName val="0"/>
              <c:showPercent val="0"/>
              <c:showBubbleSize val="0"/>
              <c:extLst>
                <c:ext xmlns:c16="http://schemas.microsoft.com/office/drawing/2014/chart" uri="{C3380CC4-5D6E-409C-BE32-E72D297353CC}">
                  <c16:uniqueId val="{00000000-6BE9-471C-809E-5F596F8A0066}"/>
                </c:ext>
              </c:extLst>
            </c:dLbl>
            <c:dLbl>
              <c:idx val="1"/>
              <c:layout>
                <c:manualLayout>
                  <c:x val="3.824758701947561E-3"/>
                  <c:y val="3.8314176245210726E-3"/>
                </c:manualLayout>
              </c:layout>
              <c:spPr/>
              <c:txPr>
                <a:bodyPr/>
                <a:lstStyle/>
                <a:p>
                  <a:pPr>
                    <a:defRPr b="0">
                      <a:solidFill>
                        <a:schemeClr val="tx1"/>
                      </a:solidFil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E9-471C-809E-5F596F8A0066}"/>
                </c:ext>
              </c:extLst>
            </c:dLbl>
            <c:spPr>
              <a:noFill/>
              <a:ln>
                <a:noFill/>
              </a:ln>
              <a:effectLst/>
            </c:spPr>
            <c:txPr>
              <a:bodyPr/>
              <a:lstStyle/>
              <a:p>
                <a:pPr>
                  <a:defRPr b="0">
                    <a:solidFill>
                      <a:schemeClr val="tx1"/>
                    </a:solidFil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'26'!$O$14:$O$15</c:f>
              <c:strCache>
                <c:ptCount val="2"/>
                <c:pt idx="0">
                  <c:v>Individuales</c:v>
                </c:pt>
                <c:pt idx="1">
                  <c:v>Grupos</c:v>
                </c:pt>
              </c:strCache>
            </c:strRef>
          </c:cat>
          <c:val>
            <c:numRef>
              <c:f>'26'!$P$14:$P$15</c:f>
              <c:numCache>
                <c:formatCode>#,##0;\-#,##0;\-;"··"</c:formatCode>
                <c:ptCount val="2"/>
                <c:pt idx="0">
                  <c:v>77432</c:v>
                </c:pt>
                <c:pt idx="1">
                  <c:v>3420</c:v>
                </c:pt>
              </c:numCache>
            </c:numRef>
          </c:val>
          <c:extLst>
            <c:ext xmlns:c16="http://schemas.microsoft.com/office/drawing/2014/chart" uri="{C3380CC4-5D6E-409C-BE32-E72D297353CC}">
              <c16:uniqueId val="{00000002-6BE9-471C-809E-5F596F8A0066}"/>
            </c:ext>
          </c:extLst>
        </c:ser>
        <c:ser>
          <c:idx val="1"/>
          <c:order val="1"/>
          <c:tx>
            <c:strRef>
              <c:f>'26'!$Q$13</c:f>
              <c:strCache>
                <c:ptCount val="1"/>
                <c:pt idx="0">
                  <c:v>Mujeres</c:v>
                </c:pt>
              </c:strCache>
            </c:strRef>
          </c:tx>
          <c:invertIfNegative val="0"/>
          <c:dLbls>
            <c:dLbl>
              <c:idx val="1"/>
              <c:layout>
                <c:manualLayout>
                  <c:x val="1.9112493257516174E-3"/>
                  <c:y val="3.8314176245210726E-3"/>
                </c:manualLayout>
              </c:layout>
              <c:spPr/>
              <c:txPr>
                <a:bodyPr/>
                <a:lstStyle/>
                <a:p>
                  <a:pPr>
                    <a:defRPr b="0"/>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E9-471C-809E-5F596F8A0066}"/>
                </c:ext>
              </c:extLst>
            </c:dLbl>
            <c:spPr>
              <a:noFill/>
              <a:ln>
                <a:noFill/>
              </a:ln>
              <a:effectLst/>
            </c:spPr>
            <c:txPr>
              <a:bodyPr/>
              <a:lstStyle/>
              <a:p>
                <a:pPr>
                  <a:defRPr b="0"/>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'26'!$O$14:$O$15</c:f>
              <c:strCache>
                <c:ptCount val="2"/>
                <c:pt idx="0">
                  <c:v>Individuales</c:v>
                </c:pt>
                <c:pt idx="1">
                  <c:v>Grupos</c:v>
                </c:pt>
              </c:strCache>
            </c:strRef>
          </c:cat>
          <c:val>
            <c:numRef>
              <c:f>'26'!$Q$14:$Q$15</c:f>
              <c:numCache>
                <c:formatCode>#,##0;\-#,##0;\-;"··"</c:formatCode>
                <c:ptCount val="2"/>
                <c:pt idx="0">
                  <c:v>86144</c:v>
                </c:pt>
                <c:pt idx="1">
                  <c:v>4680</c:v>
                </c:pt>
              </c:numCache>
            </c:numRef>
          </c:val>
          <c:extLst>
            <c:ext xmlns:c16="http://schemas.microsoft.com/office/drawing/2014/chart" uri="{C3380CC4-5D6E-409C-BE32-E72D297353CC}">
              <c16:uniqueId val="{00000004-6BE9-471C-809E-5F596F8A0066}"/>
            </c:ext>
          </c:extLst>
        </c:ser>
        <c:dLbls>
          <c:showLegendKey val="0"/>
          <c:showVal val="1"/>
          <c:showCatName val="0"/>
          <c:showSerName val="0"/>
          <c:showPercent val="0"/>
          <c:showBubbleSize val="0"/>
        </c:dLbls>
        <c:gapWidth val="100"/>
        <c:axId val="1531935792"/>
        <c:axId val="1"/>
      </c:barChart>
      <c:catAx>
        <c:axId val="153193579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crossAx val="1531935792"/>
        <c:crosses val="autoZero"/>
        <c:crossBetween val="between"/>
      </c:valAx>
      <c:spPr>
        <a:noFill/>
        <a:ln w="25400">
          <a:noFill/>
        </a:ln>
      </c:spPr>
    </c:plotArea>
    <c:legend>
      <c:legendPos val="r"/>
      <c:layout>
        <c:manualLayout>
          <c:xMode val="edge"/>
          <c:yMode val="edge"/>
          <c:x val="0.59617243462864733"/>
          <c:y val="0.47263769191733074"/>
          <c:w val="0.17012364759874551"/>
          <c:h val="6.3402617208422413E-2"/>
        </c:manualLayout>
      </c:layout>
      <c:overlay val="0"/>
    </c:legend>
    <c:plotVisOnly val="1"/>
    <c:dispBlanksAs val="gap"/>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4"/>
    </mc:Choice>
    <mc:Fallback>
      <c:style val="14"/>
    </mc:Fallback>
  </mc:AlternateContent>
  <c:chart>
    <c:autoTitleDeleted val="0"/>
    <c:plotArea>
      <c:layout>
        <c:manualLayout>
          <c:layoutTarget val="inner"/>
          <c:xMode val="edge"/>
          <c:yMode val="edge"/>
          <c:x val="0.3238767081724212"/>
          <c:y val="6.3991777813487596E-2"/>
          <c:w val="0.34739272235940921"/>
          <c:h val="0.91447616945078125"/>
        </c:manualLayout>
      </c:layout>
      <c:pieChart>
        <c:varyColors val="1"/>
        <c:ser>
          <c:idx val="0"/>
          <c:order val="0"/>
          <c:dPt>
            <c:idx val="0"/>
            <c:bubble3D val="0"/>
            <c:extLst>
              <c:ext xmlns:c16="http://schemas.microsoft.com/office/drawing/2014/chart" uri="{C3380CC4-5D6E-409C-BE32-E72D297353CC}">
                <c16:uniqueId val="{00000000-9C8F-4D7A-887D-AC1618B17DA0}"/>
              </c:ext>
            </c:extLst>
          </c:dPt>
          <c:dPt>
            <c:idx val="1"/>
            <c:bubble3D val="0"/>
            <c:extLst>
              <c:ext xmlns:c16="http://schemas.microsoft.com/office/drawing/2014/chart" uri="{C3380CC4-5D6E-409C-BE32-E72D297353CC}">
                <c16:uniqueId val="{00000001-9C8F-4D7A-887D-AC1618B17DA0}"/>
              </c:ext>
            </c:extLst>
          </c:dPt>
          <c:dLbls>
            <c:dLbl>
              <c:idx val="0"/>
              <c:layout>
                <c:manualLayout>
                  <c:x val="-0.17659599071855156"/>
                  <c:y val="2.2024842436096762E-2"/>
                </c:manualLayout>
              </c:layout>
              <c:tx>
                <c:rich>
                  <a:bodyPr/>
                  <a:lstStyle/>
                  <a:p>
                    <a:pPr>
                      <a:defRPr>
                        <a:solidFill>
                          <a:schemeClr val="bg1"/>
                        </a:solidFill>
                      </a:defRPr>
                    </a:pPr>
                    <a:fld id="{DBE7858A-5F1A-4CFD-A756-242F16B34F47}" type="CATEGORYNAME">
                      <a:rPr lang="en-US"/>
                      <a:pPr>
                        <a:defRPr>
                          <a:solidFill>
                            <a:schemeClr val="bg1"/>
                          </a:solidFill>
                        </a:defRPr>
                      </a:pPr>
                      <a:t>[NOMBRE DE CATEGORÍA]</a:t>
                    </a:fld>
                    <a:r>
                      <a:rPr lang="en-US" baseline="0"/>
                      <a:t>; </a:t>
                    </a:r>
                    <a:fld id="{FF335EAA-2005-4343-A6E0-0BD2E77DDDFB}" type="VALUE">
                      <a:rPr lang="en-US" baseline="0"/>
                      <a:pPr>
                        <a:defRPr>
                          <a:solidFill>
                            <a:schemeClr val="bg1"/>
                          </a:solidFill>
                        </a:defRPr>
                      </a:pPr>
                      <a:t>[VALOR]</a:t>
                    </a:fld>
                    <a:r>
                      <a:rPr lang="en-US" baseline="0"/>
                      <a:t>; </a:t>
                    </a:r>
                  </a:p>
                  <a:p>
                    <a:pPr>
                      <a:defRPr>
                        <a:solidFill>
                          <a:schemeClr val="bg1"/>
                        </a:solidFill>
                      </a:defRPr>
                    </a:pPr>
                    <a:fld id="{C43F8F38-9658-4B0B-97F6-CE5FF82402FD}" type="PERCENTAGE">
                      <a:rPr lang="en-US" baseline="0"/>
                      <a:pPr>
                        <a:defRPr>
                          <a:solidFill>
                            <a:schemeClr val="bg1"/>
                          </a:solidFill>
                        </a:defRPr>
                      </a:pPr>
                      <a:t>[PORCENTAJE]</a:t>
                    </a:fld>
                    <a:endParaRPr lang="es-ES"/>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C8F-4D7A-887D-AC1618B17DA0}"/>
                </c:ext>
              </c:extLst>
            </c:dLbl>
            <c:dLbl>
              <c:idx val="1"/>
              <c:layout>
                <c:manualLayout>
                  <c:x val="0.13220488445041936"/>
                  <c:y val="1.19484869838741E-2"/>
                </c:manualLayout>
              </c:layout>
              <c:numFmt formatCode="0.0%" sourceLinked="0"/>
              <c:spPr/>
              <c:txPr>
                <a:bodyPr/>
                <a:lstStyle/>
                <a:p>
                  <a:pPr>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8F-4D7A-887D-AC1618B17DA0}"/>
                </c:ext>
              </c:extLst>
            </c:dLbl>
            <c:numFmt formatCode="0.0%" sourceLinked="0"/>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'27'!$P$13:$Q$13</c:f>
              <c:strCache>
                <c:ptCount val="2"/>
                <c:pt idx="0">
                  <c:v>Hombres</c:v>
                </c:pt>
                <c:pt idx="1">
                  <c:v>Mujeres</c:v>
                </c:pt>
              </c:strCache>
            </c:strRef>
          </c:cat>
          <c:val>
            <c:numRef>
              <c:f>'27'!$P$16:$Q$16</c:f>
              <c:numCache>
                <c:formatCode>#,##0;\-#,##0;\-;"··"</c:formatCode>
                <c:ptCount val="2"/>
                <c:pt idx="0">
                  <c:v>295025</c:v>
                </c:pt>
                <c:pt idx="1">
                  <c:v>329729</c:v>
                </c:pt>
              </c:numCache>
            </c:numRef>
          </c:val>
          <c:extLst>
            <c:ext xmlns:c16="http://schemas.microsoft.com/office/drawing/2014/chart" uri="{C3380CC4-5D6E-409C-BE32-E72D297353CC}">
              <c16:uniqueId val="{00000002-9C8F-4D7A-887D-AC1618B17DA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alignWithMargins="0"/>
    <c:pageMargins b="1" l="0.750000000000001" r="0.750000000000001" t="1" header="0.51180555555555562" footer="0.51180555555555562"/>
    <c:pageSetup firstPageNumber="0"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5229113017550655"/>
          <c:y val="5.0000050862681951E-2"/>
          <c:w val="0.65768204889953263"/>
          <c:h val="0.90416758643349848"/>
        </c:manualLayout>
      </c:layout>
      <c:ofPieChart>
        <c:ofPieType val="pie"/>
        <c:varyColors val="1"/>
        <c:ser>
          <c:idx val="0"/>
          <c:order val="0"/>
          <c:tx>
            <c:v>Número de total de personas usuarias por tipo de visita</c:v>
          </c:tx>
          <c:dPt>
            <c:idx val="0"/>
            <c:bubble3D val="0"/>
            <c:explosion val="5"/>
            <c:extLst>
              <c:ext xmlns:c16="http://schemas.microsoft.com/office/drawing/2014/chart" uri="{C3380CC4-5D6E-409C-BE32-E72D297353CC}">
                <c16:uniqueId val="{00000000-D71A-41DD-A7EE-5E541ED87A46}"/>
              </c:ext>
            </c:extLst>
          </c:dPt>
          <c:dPt>
            <c:idx val="1"/>
            <c:bubble3D val="0"/>
            <c:extLst>
              <c:ext xmlns:c16="http://schemas.microsoft.com/office/drawing/2014/chart" uri="{C3380CC4-5D6E-409C-BE32-E72D297353CC}">
                <c16:uniqueId val="{00000001-D71A-41DD-A7EE-5E541ED87A46}"/>
              </c:ext>
            </c:extLst>
          </c:dPt>
          <c:dPt>
            <c:idx val="2"/>
            <c:bubble3D val="0"/>
            <c:explosion val="3"/>
            <c:extLst>
              <c:ext xmlns:c16="http://schemas.microsoft.com/office/drawing/2014/chart" uri="{C3380CC4-5D6E-409C-BE32-E72D297353CC}">
                <c16:uniqueId val="{00000002-D71A-41DD-A7EE-5E541ED87A46}"/>
              </c:ext>
            </c:extLst>
          </c:dPt>
          <c:dPt>
            <c:idx val="3"/>
            <c:bubble3D val="0"/>
            <c:extLst>
              <c:ext xmlns:c16="http://schemas.microsoft.com/office/drawing/2014/chart" uri="{C3380CC4-5D6E-409C-BE32-E72D297353CC}">
                <c16:uniqueId val="{00000003-D71A-41DD-A7EE-5E541ED87A46}"/>
              </c:ext>
            </c:extLst>
          </c:dPt>
          <c:dLbls>
            <c:dLbl>
              <c:idx val="0"/>
              <c:numFmt formatCode="0.0%" sourceLinked="0"/>
              <c:spPr/>
              <c:txPr>
                <a:bodyPr/>
                <a:lstStyle/>
                <a:p>
                  <a:pPr>
                    <a:defRPr sz="800" b="0" i="0" u="none" strike="noStrike" baseline="0">
                      <a:solidFill>
                        <a:srgbClr val="FFFFFF"/>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1A-41DD-A7EE-5E541ED87A46}"/>
                </c:ext>
              </c:extLst>
            </c:dLbl>
            <c:dLbl>
              <c:idx val="1"/>
              <c:layout>
                <c:manualLayout>
                  <c:x val="2.3158484906367835E-2"/>
                  <c:y val="-0.26833333333333331"/>
                </c:manualLayout>
              </c:layout>
              <c:tx>
                <c:rich>
                  <a:bodyPr/>
                  <a:lstStyle/>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FFFFFF"/>
                        </a:solidFill>
                        <a:latin typeface="Source Sans Pro"/>
                        <a:ea typeface="Source Sans Pro"/>
                      </a:rPr>
                      <a:t>Grupos escolares;</a:t>
                    </a:r>
                  </a:p>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FFFFFF"/>
                        </a:solidFill>
                        <a:latin typeface="Source Sans Pro"/>
                        <a:ea typeface="Source Sans Pro"/>
                      </a:rPr>
                      <a:t>95.566; 4,1%</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71A-41DD-A7EE-5E541ED87A46}"/>
                </c:ext>
              </c:extLst>
            </c:dLbl>
            <c:dLbl>
              <c:idx val="2"/>
              <c:layout>
                <c:manualLayout>
                  <c:x val="-1.6440633600045277E-2"/>
                  <c:y val="0.2482638888888889"/>
                </c:manualLayout>
              </c:layout>
              <c:tx>
                <c:rich>
                  <a:bodyPr/>
                  <a:lstStyle/>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Otros grupos;</a:t>
                    </a:r>
                  </a:p>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138.566; 5,9%</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71A-41DD-A7EE-5E541ED87A46}"/>
                </c:ext>
              </c:extLst>
            </c:dLbl>
            <c:dLbl>
              <c:idx val="3"/>
              <c:layout>
                <c:manualLayout>
                  <c:x val="-0.10329870322813418"/>
                  <c:y val="-6.9099956255468066E-3"/>
                </c:manualLayout>
              </c:layout>
              <c:tx>
                <c:rich>
                  <a:bodyPr/>
                  <a:lstStyle/>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Grupos;</a:t>
                    </a:r>
                  </a:p>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234.132; 10,0%</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71A-41DD-A7EE-5E541ED87A4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FFFFFF"/>
                    </a:solidFill>
                    <a:latin typeface="Source Sans Pro"/>
                    <a:ea typeface="Source Sans Pro"/>
                    <a:cs typeface="Source Sans Pro"/>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('7'!$B$29,'7'!$B$31:$B$32)</c:f>
              <c:strCache>
                <c:ptCount val="3"/>
                <c:pt idx="0">
                  <c:v>Individuales</c:v>
                </c:pt>
                <c:pt idx="1">
                  <c:v>Grupos escolares</c:v>
                </c:pt>
                <c:pt idx="2">
                  <c:v>Otros grupos</c:v>
                </c:pt>
              </c:strCache>
            </c:strRef>
          </c:cat>
          <c:val>
            <c:numRef>
              <c:f>('7'!$H$29,'7'!$H$31:$H$32)</c:f>
              <c:numCache>
                <c:formatCode>#,##0;\-#,##0;\-;"··"</c:formatCode>
                <c:ptCount val="3"/>
                <c:pt idx="0">
                  <c:v>2099380</c:v>
                </c:pt>
                <c:pt idx="1">
                  <c:v>95566</c:v>
                </c:pt>
                <c:pt idx="2">
                  <c:v>138566</c:v>
                </c:pt>
              </c:numCache>
            </c:numRef>
          </c:val>
          <c:extLst>
            <c:ext xmlns:c16="http://schemas.microsoft.com/office/drawing/2014/chart" uri="{C3380CC4-5D6E-409C-BE32-E72D297353CC}">
              <c16:uniqueId val="{00000004-D71A-41DD-A7EE-5E541ED87A46}"/>
            </c:ext>
          </c:extLst>
        </c:ser>
        <c:dLbls>
          <c:showLegendKey val="0"/>
          <c:showVal val="0"/>
          <c:showCatName val="0"/>
          <c:showSerName val="0"/>
          <c:showPercent val="0"/>
          <c:showBubbleSize val="0"/>
          <c:showLeaderLines val="1"/>
        </c:dLbls>
        <c:gapWidth val="100"/>
        <c:splitType val="pos"/>
        <c:splitPos val="2"/>
        <c:secondPieSize val="75"/>
        <c:serLines/>
      </c:ofPieChart>
      <c:spPr>
        <a:noFill/>
        <a:ln w="25400">
          <a:noFill/>
        </a:ln>
      </c:spPr>
    </c:plotArea>
    <c:plotVisOnly val="1"/>
    <c:dispBlanksAs val="zero"/>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c:pageMargins b="0.75000000000000022" l="0.70000000000000018" r="0.70000000000000018" t="0.75000000000000022" header="0.3000000000000001" footer="0.3000000000000001"/>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04568238578728E-2"/>
          <c:y val="9.8101417408489613E-2"/>
          <c:w val="0.76901901935703465"/>
          <c:h val="0.78164677741603017"/>
        </c:manualLayout>
      </c:layout>
      <c:ofPieChart>
        <c:ofPieType val="pie"/>
        <c:varyColors val="1"/>
        <c:ser>
          <c:idx val="0"/>
          <c:order val="0"/>
          <c:tx>
            <c:strRef>
              <c:f>'28'!$B$22:$B$32</c:f>
              <c:strCache>
                <c:ptCount val="11"/>
                <c:pt idx="0">
                  <c:v>Visitas Guiadas</c:v>
                </c:pt>
                <c:pt idx="1">
                  <c:v>Talleres</c:v>
                </c:pt>
                <c:pt idx="2">
                  <c:v>Conferencias</c:v>
                </c:pt>
                <c:pt idx="3">
                  <c:v>Exposiciones</c:v>
                </c:pt>
                <c:pt idx="4">
                  <c:v>Otros</c:v>
                </c:pt>
                <c:pt idx="5">
                  <c:v>Representaciones</c:v>
                </c:pt>
                <c:pt idx="6">
                  <c:v>Presentaciones</c:v>
                </c:pt>
                <c:pt idx="7">
                  <c:v>Celebraciones</c:v>
                </c:pt>
                <c:pt idx="8">
                  <c:v>Cursos</c:v>
                </c:pt>
                <c:pt idx="9">
                  <c:v>Jornadas y Congresos</c:v>
                </c:pt>
                <c:pt idx="10">
                  <c:v>Conciertos</c:v>
                </c:pt>
              </c:strCache>
            </c:strRef>
          </c:tx>
          <c:dPt>
            <c:idx val="0"/>
            <c:bubble3D val="0"/>
            <c:extLst>
              <c:ext xmlns:c16="http://schemas.microsoft.com/office/drawing/2014/chart" uri="{C3380CC4-5D6E-409C-BE32-E72D297353CC}">
                <c16:uniqueId val="{00000000-8A52-4BD2-932C-681AA522213E}"/>
              </c:ext>
            </c:extLst>
          </c:dPt>
          <c:dPt>
            <c:idx val="1"/>
            <c:bubble3D val="0"/>
            <c:extLst>
              <c:ext xmlns:c16="http://schemas.microsoft.com/office/drawing/2014/chart" uri="{C3380CC4-5D6E-409C-BE32-E72D297353CC}">
                <c16:uniqueId val="{00000001-8A52-4BD2-932C-681AA522213E}"/>
              </c:ext>
            </c:extLst>
          </c:dPt>
          <c:dPt>
            <c:idx val="2"/>
            <c:bubble3D val="0"/>
            <c:extLst>
              <c:ext xmlns:c16="http://schemas.microsoft.com/office/drawing/2014/chart" uri="{C3380CC4-5D6E-409C-BE32-E72D297353CC}">
                <c16:uniqueId val="{00000002-8A52-4BD2-932C-681AA522213E}"/>
              </c:ext>
            </c:extLst>
          </c:dPt>
          <c:dPt>
            <c:idx val="3"/>
            <c:bubble3D val="0"/>
            <c:extLst>
              <c:ext xmlns:c16="http://schemas.microsoft.com/office/drawing/2014/chart" uri="{C3380CC4-5D6E-409C-BE32-E72D297353CC}">
                <c16:uniqueId val="{00000003-8A52-4BD2-932C-681AA522213E}"/>
              </c:ext>
            </c:extLst>
          </c:dPt>
          <c:dPt>
            <c:idx val="4"/>
            <c:bubble3D val="0"/>
            <c:extLst>
              <c:ext xmlns:c16="http://schemas.microsoft.com/office/drawing/2014/chart" uri="{C3380CC4-5D6E-409C-BE32-E72D297353CC}">
                <c16:uniqueId val="{00000004-8A52-4BD2-932C-681AA522213E}"/>
              </c:ext>
            </c:extLst>
          </c:dPt>
          <c:dPt>
            <c:idx val="5"/>
            <c:bubble3D val="0"/>
            <c:extLst>
              <c:ext xmlns:c16="http://schemas.microsoft.com/office/drawing/2014/chart" uri="{C3380CC4-5D6E-409C-BE32-E72D297353CC}">
                <c16:uniqueId val="{00000005-8A52-4BD2-932C-681AA522213E}"/>
              </c:ext>
            </c:extLst>
          </c:dPt>
          <c:dPt>
            <c:idx val="6"/>
            <c:bubble3D val="0"/>
            <c:extLst>
              <c:ext xmlns:c16="http://schemas.microsoft.com/office/drawing/2014/chart" uri="{C3380CC4-5D6E-409C-BE32-E72D297353CC}">
                <c16:uniqueId val="{00000006-8A52-4BD2-932C-681AA522213E}"/>
              </c:ext>
            </c:extLst>
          </c:dPt>
          <c:dLbls>
            <c:dLbl>
              <c:idx val="0"/>
              <c:layout>
                <c:manualLayout>
                  <c:x val="0.1378476240193732"/>
                  <c:y val="-8.6861475648877223E-2"/>
                </c:manualLayout>
              </c:layout>
              <c:tx>
                <c:rich>
                  <a:bodyPr/>
                  <a:lstStyle/>
                  <a:p>
                    <a:pPr>
                      <a:defRPr>
                        <a:solidFill>
                          <a:schemeClr val="bg1"/>
                        </a:solidFill>
                      </a:defRPr>
                    </a:pPr>
                    <a:fld id="{0F9D07BB-2B95-4D76-9F04-E3E3E2A35B15}" type="CATEGORYNAME">
                      <a:rPr lang="en-US">
                        <a:solidFill>
                          <a:schemeClr val="bg1"/>
                        </a:solidFill>
                      </a:rPr>
                      <a:pPr>
                        <a:defRPr>
                          <a:solidFill>
                            <a:schemeClr val="bg1"/>
                          </a:solidFill>
                        </a:defRPr>
                      </a:pPr>
                      <a:t>[NOMBRE DE CATEGORÍA]</a:t>
                    </a:fld>
                    <a:r>
                      <a:rPr lang="en-US" baseline="0">
                        <a:solidFill>
                          <a:schemeClr val="bg1"/>
                        </a:solidFill>
                      </a:rPr>
                      <a:t>; </a:t>
                    </a:r>
                  </a:p>
                  <a:p>
                    <a:pPr>
                      <a:defRPr>
                        <a:solidFill>
                          <a:schemeClr val="bg1"/>
                        </a:solidFill>
                      </a:defRPr>
                    </a:pPr>
                    <a:fld id="{0C2D96C4-61D8-4E9B-B764-C7C8A71453DE}" type="VALUE">
                      <a:rPr lang="en-US" baseline="0">
                        <a:solidFill>
                          <a:schemeClr val="bg1"/>
                        </a:solidFill>
                      </a:rPr>
                      <a:pPr>
                        <a:defRPr>
                          <a:solidFill>
                            <a:schemeClr val="bg1"/>
                          </a:solidFill>
                        </a:defRPr>
                      </a:pPr>
                      <a:t>[VALOR]</a:t>
                    </a:fld>
                    <a:r>
                      <a:rPr lang="en-US" baseline="0">
                        <a:solidFill>
                          <a:schemeClr val="bg1"/>
                        </a:solidFill>
                      </a:rPr>
                      <a:t>; </a:t>
                    </a:r>
                    <a:fld id="{FB2218C4-899E-4169-9713-B82AEDC9DB85}" type="PERCENTAGE">
                      <a:rPr lang="en-US" baseline="0">
                        <a:solidFill>
                          <a:schemeClr val="bg1"/>
                        </a:solidFill>
                      </a:rPr>
                      <a:pPr>
                        <a:defRPr>
                          <a:solidFill>
                            <a:schemeClr val="bg1"/>
                          </a:solidFill>
                        </a:defRPr>
                      </a:pPr>
                      <a:t>[PORCENTAJE]</a:t>
                    </a:fld>
                    <a:endParaRPr lang="en-US" baseline="0">
                      <a:solidFill>
                        <a:schemeClr val="bg1"/>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A52-4BD2-932C-681AA522213E}"/>
                </c:ext>
              </c:extLst>
            </c:dLbl>
            <c:dLbl>
              <c:idx val="1"/>
              <c:layout>
                <c:manualLayout>
                  <c:x val="-3.9846579950986789E-2"/>
                  <c:y val="-6.7112277631962675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52-4BD2-932C-681AA522213E}"/>
                </c:ext>
              </c:extLst>
            </c:dLbl>
            <c:dLbl>
              <c:idx val="2"/>
              <c:layout>
                <c:manualLayout>
                  <c:x val="-5.2155566189585421E-3"/>
                  <c:y val="-1.721651460234135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52-4BD2-932C-681AA522213E}"/>
                </c:ext>
              </c:extLst>
            </c:dLbl>
            <c:dLbl>
              <c:idx val="3"/>
              <c:layout>
                <c:manualLayout>
                  <c:x val="7.43784167862995E-2"/>
                  <c:y val="-0.16711477731950172"/>
                </c:manualLayout>
              </c:layout>
              <c:numFmt formatCode="0.0%" sourceLinked="0"/>
              <c:spPr>
                <a:noFill/>
                <a:ln>
                  <a:noFill/>
                </a:ln>
                <a:effectLst/>
              </c:spPr>
              <c:txPr>
                <a:bodyPr/>
                <a:lstStyle/>
                <a:p>
                  <a:pPr>
                    <a:defRPr>
                      <a:solidFill>
                        <a:schemeClr val="bg1"/>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A52-4BD2-932C-681AA522213E}"/>
                </c:ext>
              </c:extLst>
            </c:dLbl>
            <c:dLbl>
              <c:idx val="4"/>
              <c:layout>
                <c:manualLayout>
                  <c:x val="1.7681506916898546E-2"/>
                  <c:y val="-2.7729625736329557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8A52-4BD2-932C-681AA522213E}"/>
                </c:ext>
              </c:extLst>
            </c:dLbl>
            <c:dLbl>
              <c:idx val="5"/>
              <c:layout>
                <c:manualLayout>
                  <c:x val="-5.0901959078319629E-3"/>
                  <c:y val="-3.675440569928754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A52-4BD2-932C-681AA522213E}"/>
                </c:ext>
              </c:extLst>
            </c:dLbl>
            <c:dLbl>
              <c:idx val="6"/>
              <c:layout>
                <c:manualLayout>
                  <c:x val="3.7218137788025117E-3"/>
                  <c:y val="-3.9861017372828399E-2"/>
                </c:manualLayout>
              </c:layout>
              <c:numFmt formatCode="0.0%" sourceLinked="0"/>
              <c:spPr>
                <a:noFill/>
                <a:ln>
                  <a:noFill/>
                </a:ln>
                <a:effectLst/>
              </c:spPr>
              <c:txPr>
                <a:bodyPr wrap="square" lIns="38100" tIns="19050" rIns="38100" bIns="19050" anchor="ctr">
                  <a:spAutoFit/>
                </a:bodyPr>
                <a:lstStyle/>
                <a:p>
                  <a:pPr>
                    <a:defRPr sz="800" b="0" i="0" u="none" strike="noStrike" baseline="0">
                      <a:solidFill>
                        <a:sysClr val="windowText" lastClr="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52-4BD2-932C-681AA522213E}"/>
                </c:ext>
              </c:extLst>
            </c:dLbl>
            <c:dLbl>
              <c:idx val="7"/>
              <c:layout>
                <c:manualLayout>
                  <c:x val="1.2923463986891141E-2"/>
                  <c:y val="-2.522451360246635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6254-4436-AE1F-4708551A2C65}"/>
                </c:ext>
              </c:extLst>
            </c:dLbl>
            <c:dLbl>
              <c:idx val="8"/>
              <c:layout>
                <c:manualLayout>
                  <c:x val="1.1146880120647903E-2"/>
                  <c:y val="1.9202599675040621E-2"/>
                </c:manualLayout>
              </c:layout>
              <c:numFmt formatCode="0.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52-4BD2-932C-681AA522213E}"/>
                </c:ext>
              </c:extLst>
            </c:dLbl>
            <c:dLbl>
              <c:idx val="9"/>
              <c:layout>
                <c:manualLayout>
                  <c:x val="1.0315395658415626E-2"/>
                  <c:y val="8.8424613589968004E-2"/>
                </c:manualLayout>
              </c:layout>
              <c:tx>
                <c:rich>
                  <a:bodyPr/>
                  <a:lstStyle/>
                  <a:p>
                    <a:fld id="{21A52911-F54A-4361-AE97-0CE8104FE503}" type="CATEGORYNAME">
                      <a:rPr lang="en-US"/>
                      <a:pPr/>
                      <a:t>[NOMBRE DE CATEGORÍA]</a:t>
                    </a:fld>
                    <a:r>
                      <a:rPr lang="en-US" baseline="0"/>
                      <a:t>; </a:t>
                    </a:r>
                  </a:p>
                  <a:p>
                    <a:fld id="{9A5F0311-9537-4A93-9725-46DECC31F248}" type="VALUE">
                      <a:rPr lang="en-US" baseline="0"/>
                      <a:pPr/>
                      <a:t>[VALOR]</a:t>
                    </a:fld>
                    <a:r>
                      <a:rPr lang="en-US" baseline="0"/>
                      <a:t>; </a:t>
                    </a:r>
                    <a:fld id="{111F3D29-2603-4D9F-9800-72F1478873D7}" type="PERCENTAGE">
                      <a:rPr lang="en-US" baseline="0"/>
                      <a:pPr/>
                      <a:t>[PORCENTAJE]</a:t>
                    </a:fld>
                    <a:endParaRPr lang="en-US" baseline="0"/>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254-4436-AE1F-4708551A2C65}"/>
                </c:ext>
              </c:extLst>
            </c:dLbl>
            <c:dLbl>
              <c:idx val="10"/>
              <c:layout>
                <c:manualLayout>
                  <c:x val="-2.0586998448398372E-3"/>
                  <c:y val="0.1891596883722868"/>
                </c:manualLayout>
              </c:layout>
              <c:numFmt formatCode="0.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6254-4436-AE1F-4708551A2C65}"/>
                </c:ext>
              </c:extLst>
            </c:dLbl>
            <c:dLbl>
              <c:idx val="11"/>
              <c:tx>
                <c:rich>
                  <a:bodyPr/>
                  <a:lstStyle/>
                  <a:p>
                    <a:r>
                      <a:rPr lang="en-US" baseline="0"/>
                      <a:t>Resto de actividades; 5.670; </a:t>
                    </a:r>
                    <a:fld id="{7FF9EFAD-2C72-488D-B998-2BA0657EEDB6}" type="PERCENTAGE">
                      <a:rPr lang="en-US" baseline="0"/>
                      <a:pPr/>
                      <a:t>[PORCENTAJE]</a:t>
                    </a:fld>
                    <a:endParaRPr lang="en-US" baseline="0"/>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254-4436-AE1F-4708551A2C65}"/>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'28'!$B$22:$B$32</c:f>
              <c:strCache>
                <c:ptCount val="11"/>
                <c:pt idx="0">
                  <c:v>Visitas Guiadas</c:v>
                </c:pt>
                <c:pt idx="1">
                  <c:v>Talleres</c:v>
                </c:pt>
                <c:pt idx="2">
                  <c:v>Conferencias</c:v>
                </c:pt>
                <c:pt idx="3">
                  <c:v>Exposiciones</c:v>
                </c:pt>
                <c:pt idx="4">
                  <c:v>Otros</c:v>
                </c:pt>
                <c:pt idx="5">
                  <c:v>Representaciones</c:v>
                </c:pt>
                <c:pt idx="6">
                  <c:v>Presentaciones</c:v>
                </c:pt>
                <c:pt idx="7">
                  <c:v>Celebraciones</c:v>
                </c:pt>
                <c:pt idx="8">
                  <c:v>Cursos</c:v>
                </c:pt>
                <c:pt idx="9">
                  <c:v>Jornadas y Congresos</c:v>
                </c:pt>
                <c:pt idx="10">
                  <c:v>Conciertos</c:v>
                </c:pt>
              </c:strCache>
            </c:strRef>
          </c:cat>
          <c:val>
            <c:numRef>
              <c:f>'28'!$M$22:$M$32</c:f>
              <c:numCache>
                <c:formatCode>#,##0;\-#,##0;\-;"··"</c:formatCode>
                <c:ptCount val="11"/>
                <c:pt idx="0">
                  <c:v>3987</c:v>
                </c:pt>
                <c:pt idx="1">
                  <c:v>317</c:v>
                </c:pt>
                <c:pt idx="2">
                  <c:v>308</c:v>
                </c:pt>
                <c:pt idx="3">
                  <c:v>39798</c:v>
                </c:pt>
                <c:pt idx="4">
                  <c:v>337</c:v>
                </c:pt>
                <c:pt idx="5">
                  <c:v>294</c:v>
                </c:pt>
                <c:pt idx="6">
                  <c:v>192</c:v>
                </c:pt>
                <c:pt idx="7">
                  <c:v>132</c:v>
                </c:pt>
                <c:pt idx="8">
                  <c:v>15</c:v>
                </c:pt>
                <c:pt idx="9">
                  <c:v>67</c:v>
                </c:pt>
                <c:pt idx="10">
                  <c:v>21</c:v>
                </c:pt>
              </c:numCache>
            </c:numRef>
          </c:val>
          <c:extLst>
            <c:ext xmlns:c16="http://schemas.microsoft.com/office/drawing/2014/chart" uri="{C3380CC4-5D6E-409C-BE32-E72D297353CC}">
              <c16:uniqueId val="{00000008-8A52-4BD2-932C-681AA522213E}"/>
            </c:ext>
          </c:extLst>
        </c:ser>
        <c:dLbls>
          <c:showLegendKey val="0"/>
          <c:showVal val="1"/>
          <c:showCatName val="0"/>
          <c:showSerName val="0"/>
          <c:showPercent val="0"/>
          <c:showBubbleSize val="0"/>
          <c:showLeaderLines val="1"/>
        </c:dLbls>
        <c:gapWidth val="100"/>
        <c:splitType val="percent"/>
        <c:splitPos val="10"/>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67" l="0.70000000000000062" r="0.70000000000000062" t="0.75000000000000167"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67635868910877E-2"/>
          <c:y val="7.0307489901293846E-2"/>
          <c:w val="0.82010236822461369"/>
          <c:h val="0.77542229450537892"/>
        </c:manualLayout>
      </c:layout>
      <c:barChart>
        <c:barDir val="col"/>
        <c:grouping val="clustered"/>
        <c:varyColors val="0"/>
        <c:ser>
          <c:idx val="0"/>
          <c:order val="0"/>
          <c:tx>
            <c:strRef>
              <c:f>'29'!$P$13</c:f>
              <c:strCache>
                <c:ptCount val="1"/>
                <c:pt idx="0">
                  <c:v>Hombres</c:v>
                </c:pt>
              </c:strCache>
            </c:strRef>
          </c:tx>
          <c:invertIfNegative val="0"/>
          <c:dLbls>
            <c:dLbl>
              <c:idx val="1"/>
              <c:spPr/>
              <c:txPr>
                <a:bodyPr/>
                <a:lstStyle/>
                <a:p>
                  <a:pPr>
                    <a:defRPr b="0">
                      <a:solidFill>
                        <a:schemeClr val="bg1"/>
                      </a:solidFill>
                    </a:defRPr>
                  </a:pPr>
                  <a:endParaRPr lang="es-ES"/>
                </a:p>
              </c:txPr>
              <c:dLblPos val="ctr"/>
              <c:showLegendKey val="0"/>
              <c:showVal val="1"/>
              <c:showCatName val="0"/>
              <c:showSerName val="0"/>
              <c:showPercent val="0"/>
              <c:showBubbleSize val="0"/>
              <c:extLst>
                <c:ext xmlns:c16="http://schemas.microsoft.com/office/drawing/2014/chart" uri="{C3380CC4-5D6E-409C-BE32-E72D297353CC}">
                  <c16:uniqueId val="{00000000-B79F-4BDE-90F4-C788B8A21675}"/>
                </c:ext>
              </c:extLst>
            </c:dLbl>
            <c:spPr>
              <a:noFill/>
              <a:ln>
                <a:noFill/>
              </a:ln>
              <a:effectLst/>
            </c:spPr>
            <c:txPr>
              <a:bodyPr/>
              <a:lstStyle/>
              <a:p>
                <a:pPr>
                  <a:defRPr b="0">
                    <a:solidFill>
                      <a:schemeClr val="bg1"/>
                    </a:solidFil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'29'!$O$14:$O$15</c:f>
              <c:strCache>
                <c:ptCount val="2"/>
                <c:pt idx="0">
                  <c:v>Individuales</c:v>
                </c:pt>
                <c:pt idx="1">
                  <c:v>Grupos</c:v>
                </c:pt>
              </c:strCache>
            </c:strRef>
          </c:cat>
          <c:val>
            <c:numRef>
              <c:f>'29'!$P$14:$P$15</c:f>
              <c:numCache>
                <c:formatCode>#,##0;\-#,##0;\-;"··"</c:formatCode>
                <c:ptCount val="2"/>
                <c:pt idx="0">
                  <c:v>18760</c:v>
                </c:pt>
                <c:pt idx="1">
                  <c:v>2661</c:v>
                </c:pt>
              </c:numCache>
            </c:numRef>
          </c:val>
          <c:extLst>
            <c:ext xmlns:c16="http://schemas.microsoft.com/office/drawing/2014/chart" uri="{C3380CC4-5D6E-409C-BE32-E72D297353CC}">
              <c16:uniqueId val="{00000001-B79F-4BDE-90F4-C788B8A21675}"/>
            </c:ext>
          </c:extLst>
        </c:ser>
        <c:ser>
          <c:idx val="1"/>
          <c:order val="1"/>
          <c:tx>
            <c:strRef>
              <c:f>'29'!$Q$13</c:f>
              <c:strCache>
                <c:ptCount val="1"/>
                <c:pt idx="0">
                  <c:v>Mujeres</c:v>
                </c:pt>
              </c:strCache>
            </c:strRef>
          </c:tx>
          <c:invertIfNegative val="0"/>
          <c:dLbls>
            <c:dLbl>
              <c:idx val="1"/>
              <c:spPr/>
              <c:txPr>
                <a:bodyPr/>
                <a:lstStyle/>
                <a:p>
                  <a:pPr>
                    <a:defRPr b="0">
                      <a:solidFill>
                        <a:schemeClr val="bg1"/>
                      </a:solidFill>
                    </a:defRPr>
                  </a:pPr>
                  <a:endParaRPr lang="es-ES"/>
                </a:p>
              </c:txPr>
              <c:dLblPos val="ctr"/>
              <c:showLegendKey val="0"/>
              <c:showVal val="1"/>
              <c:showCatName val="0"/>
              <c:showSerName val="0"/>
              <c:showPercent val="0"/>
              <c:showBubbleSize val="0"/>
              <c:extLst>
                <c:ext xmlns:c16="http://schemas.microsoft.com/office/drawing/2014/chart" uri="{C3380CC4-5D6E-409C-BE32-E72D297353CC}">
                  <c16:uniqueId val="{00000002-B79F-4BDE-90F4-C788B8A21675}"/>
                </c:ext>
              </c:extLst>
            </c:dLbl>
            <c:spPr>
              <a:noFill/>
              <a:ln>
                <a:noFill/>
              </a:ln>
              <a:effectLst/>
            </c:spPr>
            <c:txPr>
              <a:bodyPr/>
              <a:lstStyle/>
              <a:p>
                <a:pPr>
                  <a:defRPr b="0">
                    <a:solidFill>
                      <a:schemeClr val="bg1"/>
                    </a:solidFil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'29'!$O$14:$O$15</c:f>
              <c:strCache>
                <c:ptCount val="2"/>
                <c:pt idx="0">
                  <c:v>Individuales</c:v>
                </c:pt>
                <c:pt idx="1">
                  <c:v>Grupos</c:v>
                </c:pt>
              </c:strCache>
            </c:strRef>
          </c:cat>
          <c:val>
            <c:numRef>
              <c:f>'29'!$Q$14:$Q$15</c:f>
              <c:numCache>
                <c:formatCode>#,##0;\-#,##0;\-;"··"</c:formatCode>
                <c:ptCount val="2"/>
                <c:pt idx="0">
                  <c:v>18218</c:v>
                </c:pt>
                <c:pt idx="1">
                  <c:v>3048</c:v>
                </c:pt>
              </c:numCache>
            </c:numRef>
          </c:val>
          <c:extLst>
            <c:ext xmlns:c16="http://schemas.microsoft.com/office/drawing/2014/chart" uri="{C3380CC4-5D6E-409C-BE32-E72D297353CC}">
              <c16:uniqueId val="{00000003-B79F-4BDE-90F4-C788B8A21675}"/>
            </c:ext>
          </c:extLst>
        </c:ser>
        <c:dLbls>
          <c:showLegendKey val="0"/>
          <c:showVal val="1"/>
          <c:showCatName val="0"/>
          <c:showSerName val="0"/>
          <c:showPercent val="0"/>
          <c:showBubbleSize val="0"/>
        </c:dLbls>
        <c:gapWidth val="100"/>
        <c:axId val="1531954512"/>
        <c:axId val="1"/>
      </c:barChart>
      <c:catAx>
        <c:axId val="153195451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crossAx val="1531954512"/>
        <c:crosses val="autoZero"/>
        <c:crossBetween val="between"/>
      </c:valAx>
      <c:spPr>
        <a:noFill/>
        <a:ln w="25400">
          <a:noFill/>
        </a:ln>
      </c:spPr>
    </c:plotArea>
    <c:legend>
      <c:legendPos val="r"/>
      <c:layout>
        <c:manualLayout>
          <c:xMode val="edge"/>
          <c:yMode val="edge"/>
          <c:x val="0.57756683815470189"/>
          <c:y val="0.41740420250946575"/>
          <c:w val="0.16987259945726527"/>
          <c:h val="6.3770086494501707E-2"/>
        </c:manualLayout>
      </c:layout>
      <c:overlay val="0"/>
    </c:legend>
    <c:plotVisOnly val="1"/>
    <c:dispBlanksAs val="gap"/>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44" l="0.7000000000000004" r="0.7000000000000004" t="0.75000000000000044" header="0.30000000000000021" footer="0.3000000000000002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07090103397339E-2"/>
          <c:y val="0.15141955835962145"/>
          <c:w val="0.81536189069423926"/>
          <c:h val="0.77287066246056779"/>
        </c:manualLayout>
      </c:layout>
      <c:ofPieChart>
        <c:ofPieType val="pie"/>
        <c:varyColors val="1"/>
        <c:ser>
          <c:idx val="0"/>
          <c:order val="0"/>
          <c:tx>
            <c:strRef>
              <c:f>'30'!$B$22:$B$29</c:f>
              <c:strCache>
                <c:ptCount val="8"/>
                <c:pt idx="0">
                  <c:v>Visitas Guiadas</c:v>
                </c:pt>
                <c:pt idx="1">
                  <c:v>Actividades didácticas</c:v>
                </c:pt>
                <c:pt idx="2">
                  <c:v>Talleres</c:v>
                </c:pt>
                <c:pt idx="3">
                  <c:v>Exposiciones</c:v>
                </c:pt>
                <c:pt idx="4">
                  <c:v>Otros</c:v>
                </c:pt>
                <c:pt idx="5">
                  <c:v>Celebraciones</c:v>
                </c:pt>
                <c:pt idx="6">
                  <c:v>Conciertos</c:v>
                </c:pt>
                <c:pt idx="7">
                  <c:v>Conferencias</c:v>
                </c:pt>
              </c:strCache>
            </c:strRef>
          </c:tx>
          <c:dPt>
            <c:idx val="0"/>
            <c:bubble3D val="0"/>
            <c:extLst>
              <c:ext xmlns:c16="http://schemas.microsoft.com/office/drawing/2014/chart" uri="{C3380CC4-5D6E-409C-BE32-E72D297353CC}">
                <c16:uniqueId val="{00000000-DD80-4EBB-B94B-FCF54019AA3B}"/>
              </c:ext>
            </c:extLst>
          </c:dPt>
          <c:dPt>
            <c:idx val="1"/>
            <c:bubble3D val="0"/>
            <c:extLst>
              <c:ext xmlns:c16="http://schemas.microsoft.com/office/drawing/2014/chart" uri="{C3380CC4-5D6E-409C-BE32-E72D297353CC}">
                <c16:uniqueId val="{00000001-DD80-4EBB-B94B-FCF54019AA3B}"/>
              </c:ext>
            </c:extLst>
          </c:dPt>
          <c:dPt>
            <c:idx val="2"/>
            <c:bubble3D val="0"/>
            <c:extLst>
              <c:ext xmlns:c16="http://schemas.microsoft.com/office/drawing/2014/chart" uri="{C3380CC4-5D6E-409C-BE32-E72D297353CC}">
                <c16:uniqueId val="{00000002-DD80-4EBB-B94B-FCF54019AA3B}"/>
              </c:ext>
            </c:extLst>
          </c:dPt>
          <c:dPt>
            <c:idx val="3"/>
            <c:bubble3D val="0"/>
            <c:extLst>
              <c:ext xmlns:c16="http://schemas.microsoft.com/office/drawing/2014/chart" uri="{C3380CC4-5D6E-409C-BE32-E72D297353CC}">
                <c16:uniqueId val="{00000003-DD80-4EBB-B94B-FCF54019AA3B}"/>
              </c:ext>
            </c:extLst>
          </c:dPt>
          <c:dPt>
            <c:idx val="4"/>
            <c:bubble3D val="0"/>
            <c:extLst>
              <c:ext xmlns:c16="http://schemas.microsoft.com/office/drawing/2014/chart" uri="{C3380CC4-5D6E-409C-BE32-E72D297353CC}">
                <c16:uniqueId val="{00000004-DD80-4EBB-B94B-FCF54019AA3B}"/>
              </c:ext>
            </c:extLst>
          </c:dPt>
          <c:dPt>
            <c:idx val="5"/>
            <c:bubble3D val="0"/>
            <c:extLst>
              <c:ext xmlns:c16="http://schemas.microsoft.com/office/drawing/2014/chart" uri="{C3380CC4-5D6E-409C-BE32-E72D297353CC}">
                <c16:uniqueId val="{00000005-DD80-4EBB-B94B-FCF54019AA3B}"/>
              </c:ext>
            </c:extLst>
          </c:dPt>
          <c:dPt>
            <c:idx val="6"/>
            <c:bubble3D val="0"/>
            <c:extLst>
              <c:ext xmlns:c16="http://schemas.microsoft.com/office/drawing/2014/chart" uri="{C3380CC4-5D6E-409C-BE32-E72D297353CC}">
                <c16:uniqueId val="{00000006-DD80-4EBB-B94B-FCF54019AA3B}"/>
              </c:ext>
            </c:extLst>
          </c:dPt>
          <c:dPt>
            <c:idx val="7"/>
            <c:bubble3D val="0"/>
            <c:extLst>
              <c:ext xmlns:c16="http://schemas.microsoft.com/office/drawing/2014/chart" uri="{C3380CC4-5D6E-409C-BE32-E72D297353CC}">
                <c16:uniqueId val="{00000007-DD80-4EBB-B94B-FCF54019AA3B}"/>
              </c:ext>
            </c:extLst>
          </c:dPt>
          <c:dLbls>
            <c:dLbl>
              <c:idx val="0"/>
              <c:layout>
                <c:manualLayout>
                  <c:x val="1.3045588651492419E-2"/>
                  <c:y val="2.849618024551054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D80-4EBB-B94B-FCF54019AA3B}"/>
                </c:ext>
              </c:extLst>
            </c:dLbl>
            <c:dLbl>
              <c:idx val="1"/>
              <c:layout>
                <c:manualLayout>
                  <c:x val="0.11561768959086902"/>
                  <c:y val="-0.19102091619990799"/>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80-4EBB-B94B-FCF54019AA3B}"/>
                </c:ext>
              </c:extLst>
            </c:dLbl>
            <c:dLbl>
              <c:idx val="2"/>
              <c:layout>
                <c:manualLayout>
                  <c:x val="-2.006846633092577E-2"/>
                  <c:y val="-2.7252572809842088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D80-4EBB-B94B-FCF54019AA3B}"/>
                </c:ext>
              </c:extLst>
            </c:dLbl>
            <c:dLbl>
              <c:idx val="3"/>
              <c:layout>
                <c:manualLayout>
                  <c:x val="0.11816838995568685"/>
                  <c:y val="-1.9626051898151947E-2"/>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80-4EBB-B94B-FCF54019AA3B}"/>
                </c:ext>
              </c:extLst>
            </c:dLbl>
            <c:dLbl>
              <c:idx val="4"/>
              <c:layout>
                <c:manualLayout>
                  <c:x val="1.3226020307284337E-2"/>
                  <c:y val="-8.114403225370024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D80-4EBB-B94B-FCF54019AA3B}"/>
                </c:ext>
              </c:extLst>
            </c:dLbl>
            <c:dLbl>
              <c:idx val="5"/>
              <c:layout>
                <c:manualLayout>
                  <c:x val="0"/>
                  <c:y val="-9.034030539996937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80-4EBB-B94B-FCF54019AA3B}"/>
                </c:ext>
              </c:extLst>
            </c:dLbl>
            <c:dLbl>
              <c:idx val="6"/>
              <c:layout>
                <c:manualLayout>
                  <c:x val="-7.7104099062949485E-4"/>
                  <c:y val="1.247972869370710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D80-4EBB-B94B-FCF54019AA3B}"/>
                </c:ext>
              </c:extLst>
            </c:dLbl>
            <c:dLbl>
              <c:idx val="7"/>
              <c:layout>
                <c:manualLayout>
                  <c:x val="-5.8929118350749419E-5"/>
                  <c:y val="9.3592373118308661E-2"/>
                </c:manualLayout>
              </c:layout>
              <c:numFmt formatCode="0.0%" sourceLinked="0"/>
              <c:spPr>
                <a:noFill/>
                <a:ln>
                  <a:noFill/>
                </a:ln>
                <a:effectLst/>
              </c:spPr>
              <c:txPr>
                <a:bodyPr wrap="square" lIns="38100" tIns="19050" rIns="38100" bIns="19050" anchor="ctr">
                  <a:spAutoFit/>
                </a:bodyPr>
                <a:lstStyle/>
                <a:p>
                  <a:pPr>
                    <a:defRPr sz="800" b="0" i="0" u="none" strike="noStrike" baseline="0">
                      <a:solidFill>
                        <a:sysClr val="windowText" lastClr="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80-4EBB-B94B-FCF54019AA3B}"/>
                </c:ext>
              </c:extLst>
            </c:dLbl>
            <c:dLbl>
              <c:idx val="8"/>
              <c:tx>
                <c:rich>
                  <a:bodyPr/>
                  <a:lstStyle/>
                  <a:p>
                    <a:r>
                      <a:rPr lang="en-US" baseline="0"/>
                      <a:t>Resto de actividades; </a:t>
                    </a:r>
                    <a:fld id="{DA0D3D05-F8F3-4452-9C9F-C2A0DF21E995}" type="VALUE">
                      <a:rPr lang="en-US" baseline="0"/>
                      <a:pPr/>
                      <a:t>[VALOR]</a:t>
                    </a:fld>
                    <a:r>
                      <a:rPr lang="en-US" baseline="0"/>
                      <a:t>; </a:t>
                    </a:r>
                    <a:fld id="{217DC2B2-E625-4D7E-8B22-68C27BA0C9D5}"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3613-44A5-9056-24D3B2B8009B}"/>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'30'!$B$22:$B$29</c:f>
              <c:strCache>
                <c:ptCount val="8"/>
                <c:pt idx="0">
                  <c:v>Visitas Guiadas</c:v>
                </c:pt>
                <c:pt idx="1">
                  <c:v>Actividades didácticas</c:v>
                </c:pt>
                <c:pt idx="2">
                  <c:v>Talleres</c:v>
                </c:pt>
                <c:pt idx="3">
                  <c:v>Exposiciones</c:v>
                </c:pt>
                <c:pt idx="4">
                  <c:v>Otros</c:v>
                </c:pt>
                <c:pt idx="5">
                  <c:v>Celebraciones</c:v>
                </c:pt>
                <c:pt idx="6">
                  <c:v>Conciertos</c:v>
                </c:pt>
                <c:pt idx="7">
                  <c:v>Conferencias</c:v>
                </c:pt>
              </c:strCache>
            </c:strRef>
          </c:cat>
          <c:val>
            <c:numRef>
              <c:f>'30'!$M$22:$M$29</c:f>
              <c:numCache>
                <c:formatCode>#,##0;\-#,##0;\-;"··"</c:formatCode>
                <c:ptCount val="8"/>
                <c:pt idx="0">
                  <c:v>3434</c:v>
                </c:pt>
                <c:pt idx="1">
                  <c:v>2387</c:v>
                </c:pt>
                <c:pt idx="2">
                  <c:v>756</c:v>
                </c:pt>
                <c:pt idx="3">
                  <c:v>24932</c:v>
                </c:pt>
                <c:pt idx="4">
                  <c:v>628</c:v>
                </c:pt>
                <c:pt idx="5">
                  <c:v>260</c:v>
                </c:pt>
                <c:pt idx="6">
                  <c:v>216</c:v>
                </c:pt>
                <c:pt idx="7">
                  <c:v>121</c:v>
                </c:pt>
              </c:numCache>
            </c:numRef>
          </c:val>
          <c:extLst>
            <c:ext xmlns:c16="http://schemas.microsoft.com/office/drawing/2014/chart" uri="{C3380CC4-5D6E-409C-BE32-E72D297353CC}">
              <c16:uniqueId val="{00000008-DD80-4EBB-B94B-FCF54019AA3B}"/>
            </c:ext>
          </c:extLst>
        </c:ser>
        <c:dLbls>
          <c:showLegendKey val="0"/>
          <c:showVal val="1"/>
          <c:showCatName val="0"/>
          <c:showSerName val="0"/>
          <c:showPercent val="0"/>
          <c:showBubbleSize val="0"/>
          <c:showLeaderLines val="1"/>
        </c:dLbls>
        <c:gapWidth val="100"/>
        <c:splitType val="percent"/>
        <c:splitPos val="8"/>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67" l="0.70000000000000062" r="0.70000000000000062" t="0.7500000000000016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0038918068651292"/>
          <c:y val="8.5633088967327353E-2"/>
          <c:w val="0.82010236822461358"/>
          <c:h val="0.77542229450537914"/>
        </c:manualLayout>
      </c:layout>
      <c:barChart>
        <c:barDir val="col"/>
        <c:grouping val="clustered"/>
        <c:varyColors val="0"/>
        <c:ser>
          <c:idx val="0"/>
          <c:order val="0"/>
          <c:tx>
            <c:strRef>
              <c:f>'31'!$P$13</c:f>
              <c:strCache>
                <c:ptCount val="1"/>
                <c:pt idx="0">
                  <c:v>Hombres</c:v>
                </c:pt>
              </c:strCache>
            </c:strRef>
          </c:tx>
          <c:invertIfNegative val="0"/>
          <c:dLbls>
            <c:spPr>
              <a:noFill/>
              <a:ln>
                <a:noFill/>
              </a:ln>
              <a:effectLst/>
            </c:spPr>
            <c:txPr>
              <a:bodyPr/>
              <a:lstStyle/>
              <a:p>
                <a:pPr>
                  <a:defRPr>
                    <a:solidFill>
                      <a:schemeClr val="bg1"/>
                    </a:solidFil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'31'!$O$14:$O$15</c:f>
              <c:strCache>
                <c:ptCount val="2"/>
                <c:pt idx="0">
                  <c:v>Individuales</c:v>
                </c:pt>
                <c:pt idx="1">
                  <c:v>Grupos</c:v>
                </c:pt>
              </c:strCache>
            </c:strRef>
          </c:cat>
          <c:val>
            <c:numRef>
              <c:f>'31'!$P$14:$P$15</c:f>
              <c:numCache>
                <c:formatCode>#,##0;\-#,##0;\-;"··"</c:formatCode>
                <c:ptCount val="2"/>
                <c:pt idx="0">
                  <c:v>7543</c:v>
                </c:pt>
                <c:pt idx="1">
                  <c:v>5005</c:v>
                </c:pt>
              </c:numCache>
            </c:numRef>
          </c:val>
          <c:extLst>
            <c:ext xmlns:c16="http://schemas.microsoft.com/office/drawing/2014/chart" uri="{C3380CC4-5D6E-409C-BE32-E72D297353CC}">
              <c16:uniqueId val="{00000000-EF5E-4EC6-8B6B-592557F900C3}"/>
            </c:ext>
          </c:extLst>
        </c:ser>
        <c:ser>
          <c:idx val="1"/>
          <c:order val="1"/>
          <c:tx>
            <c:strRef>
              <c:f>'31'!$Q$13</c:f>
              <c:strCache>
                <c:ptCount val="1"/>
                <c:pt idx="0">
                  <c:v>Mujeres</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'31'!$O$14:$O$15</c:f>
              <c:strCache>
                <c:ptCount val="2"/>
                <c:pt idx="0">
                  <c:v>Individuales</c:v>
                </c:pt>
                <c:pt idx="1">
                  <c:v>Grupos</c:v>
                </c:pt>
              </c:strCache>
            </c:strRef>
          </c:cat>
          <c:val>
            <c:numRef>
              <c:f>'31'!$Q$14:$Q$15</c:f>
              <c:numCache>
                <c:formatCode>#,##0;\-#,##0;\-;"··"</c:formatCode>
                <c:ptCount val="2"/>
                <c:pt idx="0">
                  <c:v>6935</c:v>
                </c:pt>
                <c:pt idx="1">
                  <c:v>6798</c:v>
                </c:pt>
              </c:numCache>
            </c:numRef>
          </c:val>
          <c:extLst>
            <c:ext xmlns:c16="http://schemas.microsoft.com/office/drawing/2014/chart" uri="{C3380CC4-5D6E-409C-BE32-E72D297353CC}">
              <c16:uniqueId val="{00000001-EF5E-4EC6-8B6B-592557F900C3}"/>
            </c:ext>
          </c:extLst>
        </c:ser>
        <c:dLbls>
          <c:showLegendKey val="0"/>
          <c:showVal val="1"/>
          <c:showCatName val="0"/>
          <c:showSerName val="0"/>
          <c:showPercent val="0"/>
          <c:showBubbleSize val="0"/>
        </c:dLbls>
        <c:gapWidth val="100"/>
        <c:axId val="1531957392"/>
        <c:axId val="1"/>
      </c:barChart>
      <c:catAx>
        <c:axId val="153195739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crossAx val="1531957392"/>
        <c:crosses val="autoZero"/>
        <c:crossBetween val="between"/>
      </c:valAx>
    </c:plotArea>
    <c:legend>
      <c:legendPos val="r"/>
      <c:layout>
        <c:manualLayout>
          <c:xMode val="edge"/>
          <c:yMode val="edge"/>
          <c:x val="0.5819982972709784"/>
          <c:y val="9.2756489446547949E-2"/>
          <c:w val="0.16987259945726527"/>
          <c:h val="6.3770086494501707E-2"/>
        </c:manualLayout>
      </c:layout>
      <c:overlay val="0"/>
    </c:legend>
    <c:plotVisOnly val="1"/>
    <c:dispBlanksAs val="gap"/>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078" l="0.70000000000000062" r="0.70000000000000062" t="0.75000000000000078" header="0.30000000000000032" footer="0.30000000000000032"/>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592639746295927E-2"/>
          <c:y val="0.132911597779244"/>
          <c:w val="0.81481599365739821"/>
          <c:h val="0.77215309186036984"/>
        </c:manualLayout>
      </c:layout>
      <c:ofPieChart>
        <c:ofPieType val="pie"/>
        <c:varyColors val="1"/>
        <c:ser>
          <c:idx val="0"/>
          <c:order val="0"/>
          <c:tx>
            <c:strRef>
              <c:f>'32'!$B$22:$B$30</c:f>
              <c:strCache>
                <c:ptCount val="9"/>
                <c:pt idx="0">
                  <c:v>Actividades didácticas</c:v>
                </c:pt>
                <c:pt idx="1">
                  <c:v>Talleres</c:v>
                </c:pt>
                <c:pt idx="2">
                  <c:v>Representaciones</c:v>
                </c:pt>
                <c:pt idx="3">
                  <c:v>Ciclos</c:v>
                </c:pt>
                <c:pt idx="4">
                  <c:v>Exposiciones</c:v>
                </c:pt>
                <c:pt idx="5">
                  <c:v>Visitas Guiadas</c:v>
                </c:pt>
                <c:pt idx="6">
                  <c:v>Conciertos</c:v>
                </c:pt>
                <c:pt idx="7">
                  <c:v>Clubes de lectura</c:v>
                </c:pt>
                <c:pt idx="8">
                  <c:v>Conferencias</c:v>
                </c:pt>
              </c:strCache>
            </c:strRef>
          </c:tx>
          <c:dPt>
            <c:idx val="0"/>
            <c:bubble3D val="0"/>
            <c:extLst>
              <c:ext xmlns:c16="http://schemas.microsoft.com/office/drawing/2014/chart" uri="{C3380CC4-5D6E-409C-BE32-E72D297353CC}">
                <c16:uniqueId val="{00000000-5A04-4395-98CF-BDD0BEF155D7}"/>
              </c:ext>
            </c:extLst>
          </c:dPt>
          <c:dPt>
            <c:idx val="1"/>
            <c:bubble3D val="0"/>
            <c:extLst>
              <c:ext xmlns:c16="http://schemas.microsoft.com/office/drawing/2014/chart" uri="{C3380CC4-5D6E-409C-BE32-E72D297353CC}">
                <c16:uniqueId val="{00000001-5A04-4395-98CF-BDD0BEF155D7}"/>
              </c:ext>
            </c:extLst>
          </c:dPt>
          <c:dPt>
            <c:idx val="2"/>
            <c:bubble3D val="0"/>
            <c:extLst>
              <c:ext xmlns:c16="http://schemas.microsoft.com/office/drawing/2014/chart" uri="{C3380CC4-5D6E-409C-BE32-E72D297353CC}">
                <c16:uniqueId val="{00000002-5A04-4395-98CF-BDD0BEF155D7}"/>
              </c:ext>
            </c:extLst>
          </c:dPt>
          <c:dPt>
            <c:idx val="3"/>
            <c:bubble3D val="0"/>
            <c:extLst>
              <c:ext xmlns:c16="http://schemas.microsoft.com/office/drawing/2014/chart" uri="{C3380CC4-5D6E-409C-BE32-E72D297353CC}">
                <c16:uniqueId val="{00000003-5A04-4395-98CF-BDD0BEF155D7}"/>
              </c:ext>
            </c:extLst>
          </c:dPt>
          <c:dPt>
            <c:idx val="4"/>
            <c:bubble3D val="0"/>
            <c:extLst>
              <c:ext xmlns:c16="http://schemas.microsoft.com/office/drawing/2014/chart" uri="{C3380CC4-5D6E-409C-BE32-E72D297353CC}">
                <c16:uniqueId val="{00000004-5A04-4395-98CF-BDD0BEF155D7}"/>
              </c:ext>
            </c:extLst>
          </c:dPt>
          <c:dPt>
            <c:idx val="5"/>
            <c:bubble3D val="0"/>
            <c:extLst>
              <c:ext xmlns:c16="http://schemas.microsoft.com/office/drawing/2014/chart" uri="{C3380CC4-5D6E-409C-BE32-E72D297353CC}">
                <c16:uniqueId val="{00000005-5A04-4395-98CF-BDD0BEF155D7}"/>
              </c:ext>
            </c:extLst>
          </c:dPt>
          <c:dPt>
            <c:idx val="6"/>
            <c:bubble3D val="0"/>
            <c:extLst>
              <c:ext xmlns:c16="http://schemas.microsoft.com/office/drawing/2014/chart" uri="{C3380CC4-5D6E-409C-BE32-E72D297353CC}">
                <c16:uniqueId val="{00000006-5A04-4395-98CF-BDD0BEF155D7}"/>
              </c:ext>
            </c:extLst>
          </c:dPt>
          <c:dPt>
            <c:idx val="7"/>
            <c:bubble3D val="0"/>
            <c:extLst>
              <c:ext xmlns:c16="http://schemas.microsoft.com/office/drawing/2014/chart" uri="{C3380CC4-5D6E-409C-BE32-E72D297353CC}">
                <c16:uniqueId val="{00000007-5A04-4395-98CF-BDD0BEF155D7}"/>
              </c:ext>
            </c:extLst>
          </c:dPt>
          <c:dPt>
            <c:idx val="8"/>
            <c:bubble3D val="0"/>
            <c:extLst>
              <c:ext xmlns:c16="http://schemas.microsoft.com/office/drawing/2014/chart" uri="{C3380CC4-5D6E-409C-BE32-E72D297353CC}">
                <c16:uniqueId val="{00000008-5A04-4395-98CF-BDD0BEF155D7}"/>
              </c:ext>
            </c:extLst>
          </c:dPt>
          <c:dPt>
            <c:idx val="9"/>
            <c:bubble3D val="0"/>
            <c:extLst>
              <c:ext xmlns:c16="http://schemas.microsoft.com/office/drawing/2014/chart" uri="{C3380CC4-5D6E-409C-BE32-E72D297353CC}">
                <c16:uniqueId val="{00000009-5A04-4395-98CF-BDD0BEF155D7}"/>
              </c:ext>
            </c:extLst>
          </c:dPt>
          <c:dLbls>
            <c:dLbl>
              <c:idx val="0"/>
              <c:layout>
                <c:manualLayout>
                  <c:x val="1.117116545702213E-2"/>
                  <c:y val="-0.19431133765710018"/>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04-4395-98CF-BDD0BEF155D7}"/>
                </c:ext>
              </c:extLst>
            </c:dLbl>
            <c:dLbl>
              <c:idx val="1"/>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6="http://schemas.microsoft.com/office/drawing/2014/chart" uri="{C3380CC4-5D6E-409C-BE32-E72D297353CC}">
                  <c16:uniqueId val="{00000001-5A04-4395-98CF-BDD0BEF155D7}"/>
                </c:ext>
              </c:extLst>
            </c:dLbl>
            <c:dLbl>
              <c:idx val="2"/>
              <c:layout>
                <c:manualLayout>
                  <c:x val="6.0921162632448712E-2"/>
                  <c:y val="8.200855515897881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04-4395-98CF-BDD0BEF155D7}"/>
                </c:ext>
              </c:extLst>
            </c:dLbl>
            <c:dLbl>
              <c:idx val="3"/>
              <c:layout>
                <c:manualLayout>
                  <c:x val="1.2796267133275007E-2"/>
                  <c:y val="-2.035038007792278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04-4395-98CF-BDD0BEF155D7}"/>
                </c:ext>
              </c:extLst>
            </c:dLbl>
            <c:dLbl>
              <c:idx val="4"/>
              <c:layout>
                <c:manualLayout>
                  <c:x val="-4.5689822105570099E-2"/>
                  <c:y val="7.159560072292001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04-4395-98CF-BDD0BEF155D7}"/>
                </c:ext>
              </c:extLst>
            </c:dLbl>
            <c:dLbl>
              <c:idx val="5"/>
              <c:layout>
                <c:manualLayout>
                  <c:x val="9.9774083795081167E-2"/>
                  <c:y val="-0.120098084625235"/>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04-4395-98CF-BDD0BEF155D7}"/>
                </c:ext>
              </c:extLst>
            </c:dLbl>
            <c:dLbl>
              <c:idx val="6"/>
              <c:layout>
                <c:manualLayout>
                  <c:x val="8.4893710508408604E-2"/>
                  <c:y val="9.360215786175517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04-4395-98CF-BDD0BEF155D7}"/>
                </c:ext>
              </c:extLst>
            </c:dLbl>
            <c:dLbl>
              <c:idx val="7"/>
              <c:layout>
                <c:manualLayout>
                  <c:x val="-3.190496743462623E-2"/>
                  <c:y val="4.018817716989528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04-4395-98CF-BDD0BEF155D7}"/>
                </c:ext>
              </c:extLst>
            </c:dLbl>
            <c:dLbl>
              <c:idx val="8"/>
              <c:layout>
                <c:manualLayout>
                  <c:x val="-5.3758102459414793E-2"/>
                  <c:y val="-3.541290902651009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04-4395-98CF-BDD0BEF155D7}"/>
                </c:ext>
              </c:extLst>
            </c:dLbl>
            <c:dLbl>
              <c:idx val="9"/>
              <c:layout>
                <c:manualLayout>
                  <c:x val="-0.11904261391952013"/>
                  <c:y val="1.2540246071256205E-2"/>
                </c:manualLayout>
              </c:layout>
              <c:tx>
                <c:rich>
                  <a:bodyPr wrap="square" lIns="38100" tIns="19050" rIns="38100" bIns="19050" anchor="ctr">
                    <a:spAutoFit/>
                  </a:bodyPr>
                  <a:lstStyle/>
                  <a:p>
                    <a:pPr>
                      <a:defRPr sz="800" b="0" i="0" u="none" strike="noStrike" baseline="0">
                        <a:solidFill>
                          <a:sysClr val="windowText" lastClr="000000"/>
                        </a:solidFill>
                        <a:latin typeface="Source Sans Pro"/>
                        <a:ea typeface="Source Sans Pro"/>
                        <a:cs typeface="Source Sans Pro"/>
                      </a:defRPr>
                    </a:pPr>
                    <a:r>
                      <a:rPr lang="en-US" sz="800" b="0" i="0" u="none" strike="noStrike" baseline="0">
                        <a:solidFill>
                          <a:sysClr val="windowText" lastClr="000000"/>
                        </a:solidFill>
                        <a:latin typeface="Source Sans Pro"/>
                        <a:ea typeface="Source Sans Pro"/>
                      </a:rPr>
                      <a:t>Resto de actividades; </a:t>
                    </a:r>
                    <a:fld id="{9BB8B8A6-E590-4198-8591-83D0D8BD4566}" type="VALUE">
                      <a:rPr lang="en-US" sz="800" b="0" i="0" u="none" strike="noStrike" baseline="0">
                        <a:solidFill>
                          <a:sysClr val="windowText" lastClr="000000"/>
                        </a:solidFill>
                        <a:latin typeface="Source Sans Pro"/>
                        <a:ea typeface="Source Sans Pro"/>
                      </a:rPr>
                      <a:pPr>
                        <a:defRPr sz="800" b="0" i="0" u="none" strike="noStrike" baseline="0">
                          <a:solidFill>
                            <a:sysClr val="windowText" lastClr="000000"/>
                          </a:solidFill>
                          <a:latin typeface="Source Sans Pro"/>
                          <a:ea typeface="Source Sans Pro"/>
                          <a:cs typeface="Source Sans Pro"/>
                        </a:defRPr>
                      </a:pPr>
                      <a:t>[VALOR]</a:t>
                    </a:fld>
                    <a:r>
                      <a:rPr lang="en-US" sz="800" b="0" i="0" u="none" strike="noStrike" baseline="0">
                        <a:solidFill>
                          <a:sysClr val="windowText" lastClr="000000"/>
                        </a:solidFill>
                        <a:latin typeface="Source Sans Pro"/>
                        <a:ea typeface="Source Sans Pro"/>
                      </a:rPr>
                      <a:t>; </a:t>
                    </a:r>
                    <a:fld id="{7BED5FB0-565A-45A8-9BAD-DA34D4DC5A62}" type="PERCENTAGE">
                      <a:rPr lang="en-US" sz="800" b="0" i="0" u="none" strike="noStrike" baseline="0">
                        <a:solidFill>
                          <a:sysClr val="windowText" lastClr="000000"/>
                        </a:solidFill>
                        <a:latin typeface="Source Sans Pro"/>
                        <a:ea typeface="Source Sans Pro"/>
                      </a:rPr>
                      <a:pPr>
                        <a:defRPr sz="800" b="0" i="0" u="none" strike="noStrike" baseline="0">
                          <a:solidFill>
                            <a:sysClr val="windowText" lastClr="000000"/>
                          </a:solidFill>
                          <a:latin typeface="Source Sans Pro"/>
                          <a:ea typeface="Source Sans Pro"/>
                          <a:cs typeface="Source Sans Pro"/>
                        </a:defRPr>
                      </a:pPr>
                      <a:t>[PORCENTAJE]</a:t>
                    </a:fld>
                    <a:endParaRPr lang="en-US" sz="800" b="0" i="0" u="none" strike="noStrike" baseline="0">
                      <a:solidFill>
                        <a:sysClr val="windowText" lastClr="000000"/>
                      </a:solidFill>
                      <a:latin typeface="Source Sans Pro"/>
                      <a:ea typeface="Source Sans Pro"/>
                    </a:endParaRPr>
                  </a:p>
                </c:rich>
              </c:tx>
              <c:numFmt formatCode="0.0%" sourceLinked="0"/>
              <c:spPr>
                <a:noFill/>
                <a:ln>
                  <a:noFill/>
                </a:ln>
                <a:effectLst/>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A04-4395-98CF-BDD0BEF155D7}"/>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'32'!$B$22:$B$30</c:f>
              <c:strCache>
                <c:ptCount val="9"/>
                <c:pt idx="0">
                  <c:v>Actividades didácticas</c:v>
                </c:pt>
                <c:pt idx="1">
                  <c:v>Talleres</c:v>
                </c:pt>
                <c:pt idx="2">
                  <c:v>Representaciones</c:v>
                </c:pt>
                <c:pt idx="3">
                  <c:v>Ciclos</c:v>
                </c:pt>
                <c:pt idx="4">
                  <c:v>Exposiciones</c:v>
                </c:pt>
                <c:pt idx="5">
                  <c:v>Visitas Guiadas</c:v>
                </c:pt>
                <c:pt idx="6">
                  <c:v>Conciertos</c:v>
                </c:pt>
                <c:pt idx="7">
                  <c:v>Clubes de lectura</c:v>
                </c:pt>
                <c:pt idx="8">
                  <c:v>Conferencias</c:v>
                </c:pt>
              </c:strCache>
            </c:strRef>
          </c:cat>
          <c:val>
            <c:numRef>
              <c:f>'32'!$M$22:$M$30</c:f>
              <c:numCache>
                <c:formatCode>#,##0;\-#,##0;\-;"··"</c:formatCode>
                <c:ptCount val="9"/>
                <c:pt idx="0">
                  <c:v>1291</c:v>
                </c:pt>
                <c:pt idx="1">
                  <c:v>813</c:v>
                </c:pt>
                <c:pt idx="2">
                  <c:v>704</c:v>
                </c:pt>
                <c:pt idx="3">
                  <c:v>159</c:v>
                </c:pt>
                <c:pt idx="4">
                  <c:v>550</c:v>
                </c:pt>
                <c:pt idx="5">
                  <c:v>167</c:v>
                </c:pt>
                <c:pt idx="6">
                  <c:v>245</c:v>
                </c:pt>
                <c:pt idx="7">
                  <c:v>96</c:v>
                </c:pt>
                <c:pt idx="8">
                  <c:v>93</c:v>
                </c:pt>
              </c:numCache>
            </c:numRef>
          </c:val>
          <c:extLst>
            <c:ext xmlns:c16="http://schemas.microsoft.com/office/drawing/2014/chart" uri="{C3380CC4-5D6E-409C-BE32-E72D297353CC}">
              <c16:uniqueId val="{0000000A-5A04-4395-98CF-BDD0BEF155D7}"/>
            </c:ext>
          </c:extLst>
        </c:ser>
        <c:dLbls>
          <c:showLegendKey val="0"/>
          <c:showVal val="1"/>
          <c:showCatName val="0"/>
          <c:showSerName val="0"/>
          <c:showPercent val="0"/>
          <c:showBubbleSize val="0"/>
          <c:showLeaderLines val="1"/>
        </c:dLbls>
        <c:gapWidth val="100"/>
        <c:splitType val="percent"/>
        <c:splitPos val="10"/>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89" l="0.70000000000000062" r="0.70000000000000062" t="0.75000000000000189"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10118514364652E-2"/>
          <c:y val="0.10793684256213593"/>
          <c:w val="0.77731198752624342"/>
          <c:h val="0.7428594458688178"/>
        </c:manualLayout>
      </c:layout>
      <c:ofPieChart>
        <c:ofPieType val="pie"/>
        <c:varyColors val="1"/>
        <c:ser>
          <c:idx val="0"/>
          <c:order val="0"/>
          <c:tx>
            <c:strRef>
              <c:f>'33'!$B$22:$B$31</c:f>
              <c:strCache>
                <c:ptCount val="10"/>
                <c:pt idx="0">
                  <c:v>Visitas Guiadas</c:v>
                </c:pt>
                <c:pt idx="1">
                  <c:v>Talleres</c:v>
                </c:pt>
                <c:pt idx="2">
                  <c:v>Otros</c:v>
                </c:pt>
                <c:pt idx="3">
                  <c:v>Conferencias</c:v>
                </c:pt>
                <c:pt idx="4">
                  <c:v>Conciertos</c:v>
                </c:pt>
                <c:pt idx="5">
                  <c:v>Actividades didácticas</c:v>
                </c:pt>
                <c:pt idx="6">
                  <c:v>Exposiciones</c:v>
                </c:pt>
                <c:pt idx="7">
                  <c:v>Celebraciones</c:v>
                </c:pt>
                <c:pt idx="8">
                  <c:v>Presentaciones</c:v>
                </c:pt>
                <c:pt idx="9">
                  <c:v>Jornadas y Congresos</c:v>
                </c:pt>
              </c:strCache>
            </c:strRef>
          </c:tx>
          <c:dPt>
            <c:idx val="0"/>
            <c:bubble3D val="0"/>
            <c:extLst>
              <c:ext xmlns:c16="http://schemas.microsoft.com/office/drawing/2014/chart" uri="{C3380CC4-5D6E-409C-BE32-E72D297353CC}">
                <c16:uniqueId val="{00000000-E078-4209-82F5-4412DD402BD8}"/>
              </c:ext>
            </c:extLst>
          </c:dPt>
          <c:dPt>
            <c:idx val="1"/>
            <c:bubble3D val="0"/>
            <c:extLst>
              <c:ext xmlns:c16="http://schemas.microsoft.com/office/drawing/2014/chart" uri="{C3380CC4-5D6E-409C-BE32-E72D297353CC}">
                <c16:uniqueId val="{00000001-E078-4209-82F5-4412DD402BD8}"/>
              </c:ext>
            </c:extLst>
          </c:dPt>
          <c:dPt>
            <c:idx val="2"/>
            <c:bubble3D val="0"/>
            <c:extLst>
              <c:ext xmlns:c16="http://schemas.microsoft.com/office/drawing/2014/chart" uri="{C3380CC4-5D6E-409C-BE32-E72D297353CC}">
                <c16:uniqueId val="{00000002-E078-4209-82F5-4412DD402BD8}"/>
              </c:ext>
            </c:extLst>
          </c:dPt>
          <c:dPt>
            <c:idx val="3"/>
            <c:bubble3D val="0"/>
            <c:extLst>
              <c:ext xmlns:c16="http://schemas.microsoft.com/office/drawing/2014/chart" uri="{C3380CC4-5D6E-409C-BE32-E72D297353CC}">
                <c16:uniqueId val="{00000003-E078-4209-82F5-4412DD402BD8}"/>
              </c:ext>
            </c:extLst>
          </c:dPt>
          <c:dPt>
            <c:idx val="4"/>
            <c:bubble3D val="0"/>
            <c:extLst>
              <c:ext xmlns:c16="http://schemas.microsoft.com/office/drawing/2014/chart" uri="{C3380CC4-5D6E-409C-BE32-E72D297353CC}">
                <c16:uniqueId val="{00000004-E078-4209-82F5-4412DD402BD8}"/>
              </c:ext>
            </c:extLst>
          </c:dPt>
          <c:dPt>
            <c:idx val="5"/>
            <c:bubble3D val="0"/>
            <c:extLst>
              <c:ext xmlns:c16="http://schemas.microsoft.com/office/drawing/2014/chart" uri="{C3380CC4-5D6E-409C-BE32-E72D297353CC}">
                <c16:uniqueId val="{00000005-E078-4209-82F5-4412DD402BD8}"/>
              </c:ext>
            </c:extLst>
          </c:dPt>
          <c:dPt>
            <c:idx val="6"/>
            <c:bubble3D val="0"/>
            <c:extLst>
              <c:ext xmlns:c16="http://schemas.microsoft.com/office/drawing/2014/chart" uri="{C3380CC4-5D6E-409C-BE32-E72D297353CC}">
                <c16:uniqueId val="{00000006-E078-4209-82F5-4412DD402BD8}"/>
              </c:ext>
            </c:extLst>
          </c:dPt>
          <c:dPt>
            <c:idx val="7"/>
            <c:bubble3D val="0"/>
            <c:extLst>
              <c:ext xmlns:c16="http://schemas.microsoft.com/office/drawing/2014/chart" uri="{C3380CC4-5D6E-409C-BE32-E72D297353CC}">
                <c16:uniqueId val="{00000007-E078-4209-82F5-4412DD402BD8}"/>
              </c:ext>
            </c:extLst>
          </c:dPt>
          <c:dPt>
            <c:idx val="8"/>
            <c:bubble3D val="0"/>
            <c:extLst>
              <c:ext xmlns:c16="http://schemas.microsoft.com/office/drawing/2014/chart" uri="{C3380CC4-5D6E-409C-BE32-E72D297353CC}">
                <c16:uniqueId val="{00000008-E078-4209-82F5-4412DD402BD8}"/>
              </c:ext>
            </c:extLst>
          </c:dPt>
          <c:dPt>
            <c:idx val="9"/>
            <c:bubble3D val="0"/>
            <c:extLst>
              <c:ext xmlns:c16="http://schemas.microsoft.com/office/drawing/2014/chart" uri="{C3380CC4-5D6E-409C-BE32-E72D297353CC}">
                <c16:uniqueId val="{00000009-E078-4209-82F5-4412DD402BD8}"/>
              </c:ext>
            </c:extLst>
          </c:dPt>
          <c:dPt>
            <c:idx val="10"/>
            <c:bubble3D val="0"/>
            <c:extLst>
              <c:ext xmlns:c16="http://schemas.microsoft.com/office/drawing/2014/chart" uri="{C3380CC4-5D6E-409C-BE32-E72D297353CC}">
                <c16:uniqueId val="{0000000A-E078-4209-82F5-4412DD402BD8}"/>
              </c:ext>
            </c:extLst>
          </c:dPt>
          <c:dPt>
            <c:idx val="11"/>
            <c:bubble3D val="0"/>
            <c:extLst>
              <c:ext xmlns:c16="http://schemas.microsoft.com/office/drawing/2014/chart" uri="{C3380CC4-5D6E-409C-BE32-E72D297353CC}">
                <c16:uniqueId val="{0000000B-E078-4209-82F5-4412DD402BD8}"/>
              </c:ext>
            </c:extLst>
          </c:dPt>
          <c:dPt>
            <c:idx val="12"/>
            <c:bubble3D val="0"/>
            <c:extLst>
              <c:ext xmlns:c16="http://schemas.microsoft.com/office/drawing/2014/chart" uri="{C3380CC4-5D6E-409C-BE32-E72D297353CC}">
                <c16:uniqueId val="{0000000C-E078-4209-82F5-4412DD402BD8}"/>
              </c:ext>
            </c:extLst>
          </c:dPt>
          <c:dLbls>
            <c:dLbl>
              <c:idx val="0"/>
              <c:layout>
                <c:manualLayout>
                  <c:x val="-6.7451862634817705E-3"/>
                  <c:y val="2.9188107339425381E-2"/>
                </c:manualLayout>
              </c:layout>
              <c:tx>
                <c:rich>
                  <a:bodyPr/>
                  <a:lstStyle/>
                  <a:p>
                    <a:pPr>
                      <a:defRPr>
                        <a:solidFill>
                          <a:sysClr val="windowText" lastClr="000000"/>
                        </a:solidFill>
                      </a:defRPr>
                    </a:pPr>
                    <a:fld id="{85CEF456-5327-43EA-A75A-870FD1AA0C93}"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536B7788-EF91-47AB-9107-029C30104C55}"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a:t>
                    </a:r>
                  </a:p>
                  <a:p>
                    <a:pPr>
                      <a:defRPr>
                        <a:solidFill>
                          <a:sysClr val="windowText" lastClr="000000"/>
                        </a:solidFill>
                      </a:defRPr>
                    </a:pPr>
                    <a:r>
                      <a:rPr lang="en-US" baseline="0">
                        <a:solidFill>
                          <a:sysClr val="windowText" lastClr="000000"/>
                        </a:solidFill>
                      </a:rPr>
                      <a:t> </a:t>
                    </a:r>
                    <a:fld id="{C7D23B04-6C98-4595-A078-9B4AEDE9C8AD}"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078-4209-82F5-4412DD402BD8}"/>
                </c:ext>
              </c:extLst>
            </c:dLbl>
            <c:dLbl>
              <c:idx val="1"/>
              <c:layout>
                <c:manualLayout>
                  <c:x val="-5.1827639192159804E-2"/>
                  <c:y val="-0.13373010647916503"/>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78-4209-82F5-4412DD402BD8}"/>
                </c:ext>
              </c:extLst>
            </c:dLbl>
            <c:dLbl>
              <c:idx val="2"/>
              <c:layout>
                <c:manualLayout>
                  <c:x val="-2.7514942985068045E-3"/>
                  <c:y val="1.705106259710847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78-4209-82F5-4412DD402BD8}"/>
                </c:ext>
              </c:extLst>
            </c:dLbl>
            <c:dLbl>
              <c:idx val="3"/>
              <c:layout>
                <c:manualLayout>
                  <c:x val="0.12744039348022673"/>
                  <c:y val="5.2154952202880994E-2"/>
                </c:manualLayout>
              </c:layout>
              <c:tx>
                <c:rich>
                  <a:bodyPr/>
                  <a:lstStyle/>
                  <a:p>
                    <a:pPr>
                      <a:defRPr>
                        <a:solidFill>
                          <a:schemeClr val="bg1"/>
                        </a:solidFill>
                      </a:defRPr>
                    </a:pPr>
                    <a:fld id="{AE259CC6-B38A-4715-8D26-F242C549A65E}" type="CATEGORYNAME">
                      <a:rPr lang="en-US">
                        <a:solidFill>
                          <a:schemeClr val="bg1"/>
                        </a:solidFill>
                      </a:rPr>
                      <a:pPr>
                        <a:defRPr>
                          <a:solidFill>
                            <a:schemeClr val="bg1"/>
                          </a:solidFill>
                        </a:defRPr>
                      </a:pPr>
                      <a:t>[NOMBRE DE CATEGORÍA]</a:t>
                    </a:fld>
                    <a:r>
                      <a:rPr lang="en-US" baseline="0">
                        <a:solidFill>
                          <a:schemeClr val="bg1"/>
                        </a:solidFill>
                      </a:rPr>
                      <a:t>; </a:t>
                    </a:r>
                  </a:p>
                  <a:p>
                    <a:pPr>
                      <a:defRPr>
                        <a:solidFill>
                          <a:schemeClr val="bg1"/>
                        </a:solidFill>
                      </a:defRPr>
                    </a:pPr>
                    <a:fld id="{1972BFF0-AA83-4645-BC8E-71F5BB874503}" type="VALUE">
                      <a:rPr lang="en-US" baseline="0">
                        <a:solidFill>
                          <a:schemeClr val="bg1"/>
                        </a:solidFill>
                      </a:rPr>
                      <a:pPr>
                        <a:defRPr>
                          <a:solidFill>
                            <a:schemeClr val="bg1"/>
                          </a:solidFill>
                        </a:defRPr>
                      </a:pPr>
                      <a:t>[VALOR]</a:t>
                    </a:fld>
                    <a:r>
                      <a:rPr lang="en-US" baseline="0">
                        <a:solidFill>
                          <a:schemeClr val="bg1"/>
                        </a:solidFill>
                      </a:rPr>
                      <a:t>; </a:t>
                    </a:r>
                    <a:fld id="{6CF1F829-A10C-4E1A-984B-B25CDCB2406F}" type="PERCENTAGE">
                      <a:rPr lang="en-US" baseline="0">
                        <a:solidFill>
                          <a:schemeClr val="bg1"/>
                        </a:solidFill>
                      </a:rPr>
                      <a:pPr>
                        <a:defRPr>
                          <a:solidFill>
                            <a:schemeClr val="bg1"/>
                          </a:solidFill>
                        </a:defRPr>
                      </a:pPr>
                      <a:t>[PORCENTAJE]</a:t>
                    </a:fld>
                    <a:endParaRPr lang="en-US" baseline="0">
                      <a:solidFill>
                        <a:schemeClr val="bg1"/>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078-4209-82F5-4412DD402BD8}"/>
                </c:ext>
              </c:extLst>
            </c:dLbl>
            <c:dLbl>
              <c:idx val="4"/>
              <c:layout>
                <c:manualLayout>
                  <c:x val="7.482005925729872E-3"/>
                  <c:y val="2.59573907776578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78-4209-82F5-4412DD402BD8}"/>
                </c:ext>
              </c:extLst>
            </c:dLbl>
            <c:dLbl>
              <c:idx val="5"/>
              <c:layout>
                <c:manualLayout>
                  <c:x val="1.506885168765669E-2"/>
                  <c:y val="7.0280462433834567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78-4209-82F5-4412DD402BD8}"/>
                </c:ext>
              </c:extLst>
            </c:dLbl>
            <c:dLbl>
              <c:idx val="6"/>
              <c:layout>
                <c:manualLayout>
                  <c:x val="8.4033613445378158E-2"/>
                  <c:y val="-6.193347905090459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E078-4209-82F5-4412DD402BD8}"/>
                </c:ext>
              </c:extLst>
            </c:dLbl>
            <c:dLbl>
              <c:idx val="7"/>
              <c:layout>
                <c:manualLayout>
                  <c:x val="-9.7734841968283373E-3"/>
                  <c:y val="-0.13972173210790126"/>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078-4209-82F5-4412DD402BD8}"/>
                </c:ext>
              </c:extLst>
            </c:dLbl>
            <c:dLbl>
              <c:idx val="8"/>
              <c:layout>
                <c:manualLayout>
                  <c:x val="-1.0548681414823146E-3"/>
                  <c:y val="-2.424459484370474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E078-4209-82F5-4412DD402BD8}"/>
                </c:ext>
              </c:extLst>
            </c:dLbl>
            <c:dLbl>
              <c:idx val="9"/>
              <c:layout>
                <c:manualLayout>
                  <c:x val="-6.473308483498386E-3"/>
                  <c:y val="-3.376399020356569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78-4209-82F5-4412DD402BD8}"/>
                </c:ext>
              </c:extLst>
            </c:dLbl>
            <c:dLbl>
              <c:idx val="10"/>
              <c:tx>
                <c:rich>
                  <a:bodyPr/>
                  <a:lstStyle/>
                  <a:p>
                    <a:pPr>
                      <a:defRPr>
                        <a:solidFill>
                          <a:sysClr val="windowText" lastClr="000000"/>
                        </a:solidFill>
                      </a:defRPr>
                    </a:pPr>
                    <a:r>
                      <a:rPr lang="en-US" baseline="0">
                        <a:solidFill>
                          <a:sysClr val="windowText" lastClr="000000"/>
                        </a:solidFill>
                      </a:rPr>
                      <a:t>Resto de actividades; </a:t>
                    </a:r>
                    <a:fld id="{2DB2433B-D7E4-4345-934A-FDE318F6ED80}"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fld id="{D8047471-9E60-4624-A0C5-69C5D5ADA22D}"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E078-4209-82F5-4412DD402BD8}"/>
                </c:ext>
              </c:extLst>
            </c:dLbl>
            <c:dLbl>
              <c:idx val="12"/>
              <c:layout>
                <c:manualLayout>
                  <c:x val="-0.12230150026132479"/>
                  <c:y val="5.0344777431788278E-4"/>
                </c:manualLayout>
              </c:layout>
              <c:tx>
                <c:rich>
                  <a:bodyPr/>
                  <a:lstStyle/>
                  <a:p>
                    <a:pPr>
                      <a:defRPr>
                        <a:solidFill>
                          <a:sysClr val="windowText" lastClr="000000"/>
                        </a:solidFill>
                      </a:defRPr>
                    </a:pPr>
                    <a:r>
                      <a:rPr lang="en-US">
                        <a:solidFill>
                          <a:sysClr val="windowText" lastClr="000000"/>
                        </a:solidFill>
                      </a:rPr>
                      <a:t>Otros tipos de actividad;</a:t>
                    </a:r>
                  </a:p>
                  <a:p>
                    <a:pPr>
                      <a:defRPr>
                        <a:solidFill>
                          <a:sysClr val="windowText" lastClr="000000"/>
                        </a:solidFill>
                      </a:defRPr>
                    </a:pPr>
                    <a:r>
                      <a:rPr lang="en-US">
                        <a:solidFill>
                          <a:sysClr val="windowText" lastClr="000000"/>
                        </a:solidFill>
                      </a:rPr>
                      <a:t>26.461; 7,40%</a:t>
                    </a:r>
                  </a:p>
                </c:rich>
              </c:tx>
              <c:numFmt formatCode="0.0%" sourceLinked="0"/>
              <c:spPr/>
              <c:dLblPos val="bestFit"/>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078-4209-82F5-4412DD402BD8}"/>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'33'!$B$22:$B$31</c:f>
              <c:strCache>
                <c:ptCount val="10"/>
                <c:pt idx="0">
                  <c:v>Visitas Guiadas</c:v>
                </c:pt>
                <c:pt idx="1">
                  <c:v>Talleres</c:v>
                </c:pt>
                <c:pt idx="2">
                  <c:v>Otros</c:v>
                </c:pt>
                <c:pt idx="3">
                  <c:v>Conferencias</c:v>
                </c:pt>
                <c:pt idx="4">
                  <c:v>Conciertos</c:v>
                </c:pt>
                <c:pt idx="5">
                  <c:v>Actividades didácticas</c:v>
                </c:pt>
                <c:pt idx="6">
                  <c:v>Exposiciones</c:v>
                </c:pt>
                <c:pt idx="7">
                  <c:v>Celebraciones</c:v>
                </c:pt>
                <c:pt idx="8">
                  <c:v>Presentaciones</c:v>
                </c:pt>
                <c:pt idx="9">
                  <c:v>Jornadas y Congresos</c:v>
                </c:pt>
              </c:strCache>
            </c:strRef>
          </c:cat>
          <c:val>
            <c:numRef>
              <c:f>'33'!$M$22:$M$31</c:f>
              <c:numCache>
                <c:formatCode>#,##0;\-#,##0;\-;"··"</c:formatCode>
                <c:ptCount val="10"/>
                <c:pt idx="0">
                  <c:v>5701</c:v>
                </c:pt>
                <c:pt idx="1">
                  <c:v>962</c:v>
                </c:pt>
                <c:pt idx="2">
                  <c:v>6990</c:v>
                </c:pt>
                <c:pt idx="3">
                  <c:v>1442</c:v>
                </c:pt>
                <c:pt idx="4">
                  <c:v>5489</c:v>
                </c:pt>
                <c:pt idx="5">
                  <c:v>4001</c:v>
                </c:pt>
                <c:pt idx="6">
                  <c:v>168166</c:v>
                </c:pt>
                <c:pt idx="7">
                  <c:v>5501</c:v>
                </c:pt>
                <c:pt idx="8">
                  <c:v>215</c:v>
                </c:pt>
                <c:pt idx="9">
                  <c:v>532</c:v>
                </c:pt>
              </c:numCache>
            </c:numRef>
          </c:val>
          <c:extLst>
            <c:ext xmlns:c16="http://schemas.microsoft.com/office/drawing/2014/chart" uri="{C3380CC4-5D6E-409C-BE32-E72D297353CC}">
              <c16:uniqueId val="{0000000D-E078-4209-82F5-4412DD402BD8}"/>
            </c:ext>
          </c:extLst>
        </c:ser>
        <c:dLbls>
          <c:showLegendKey val="0"/>
          <c:showVal val="1"/>
          <c:showCatName val="0"/>
          <c:showSerName val="0"/>
          <c:showPercent val="0"/>
          <c:showBubbleSize val="0"/>
          <c:showLeaderLines val="1"/>
        </c:dLbls>
        <c:gapWidth val="100"/>
        <c:splitType val="percent"/>
        <c:splitPos val="2"/>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211" l="0.70000000000000062" r="0.70000000000000062" t="0.750000000000002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14783226723525E-2"/>
          <c:y val="0.14105793450881612"/>
          <c:w val="0.68123693974031818"/>
          <c:h val="0.71536545925663775"/>
        </c:manualLayout>
      </c:layout>
      <c:ofPieChart>
        <c:ofPieType val="pie"/>
        <c:varyColors val="1"/>
        <c:ser>
          <c:idx val="0"/>
          <c:order val="0"/>
          <c:tx>
            <c:strRef>
              <c:f>'34'!$B$22:$B$30</c:f>
              <c:strCache>
                <c:ptCount val="9"/>
                <c:pt idx="0">
                  <c:v>Talleres</c:v>
                </c:pt>
                <c:pt idx="1">
                  <c:v>Otros</c:v>
                </c:pt>
                <c:pt idx="2">
                  <c:v>Exposiciones</c:v>
                </c:pt>
                <c:pt idx="3">
                  <c:v>Actividades didácticas</c:v>
                </c:pt>
                <c:pt idx="4">
                  <c:v>Conciertos</c:v>
                </c:pt>
                <c:pt idx="5">
                  <c:v>Ciclos</c:v>
                </c:pt>
                <c:pt idx="6">
                  <c:v>Festivales</c:v>
                </c:pt>
                <c:pt idx="7">
                  <c:v>Visitas Guiadas</c:v>
                </c:pt>
                <c:pt idx="8">
                  <c:v>Celebraciones</c:v>
                </c:pt>
              </c:strCache>
            </c:strRef>
          </c:tx>
          <c:dPt>
            <c:idx val="0"/>
            <c:bubble3D val="0"/>
            <c:extLst>
              <c:ext xmlns:c16="http://schemas.microsoft.com/office/drawing/2014/chart" uri="{C3380CC4-5D6E-409C-BE32-E72D297353CC}">
                <c16:uniqueId val="{00000000-5855-405B-AFD0-76E7C04D3A69}"/>
              </c:ext>
            </c:extLst>
          </c:dPt>
          <c:dPt>
            <c:idx val="1"/>
            <c:bubble3D val="0"/>
            <c:extLst>
              <c:ext xmlns:c16="http://schemas.microsoft.com/office/drawing/2014/chart" uri="{C3380CC4-5D6E-409C-BE32-E72D297353CC}">
                <c16:uniqueId val="{00000002-5855-405B-AFD0-76E7C04D3A69}"/>
              </c:ext>
            </c:extLst>
          </c:dPt>
          <c:dPt>
            <c:idx val="2"/>
            <c:bubble3D val="0"/>
            <c:extLst>
              <c:ext xmlns:c16="http://schemas.microsoft.com/office/drawing/2014/chart" uri="{C3380CC4-5D6E-409C-BE32-E72D297353CC}">
                <c16:uniqueId val="{00000003-5855-405B-AFD0-76E7C04D3A69}"/>
              </c:ext>
            </c:extLst>
          </c:dPt>
          <c:dPt>
            <c:idx val="3"/>
            <c:bubble3D val="0"/>
            <c:extLst>
              <c:ext xmlns:c16="http://schemas.microsoft.com/office/drawing/2014/chart" uri="{C3380CC4-5D6E-409C-BE32-E72D297353CC}">
                <c16:uniqueId val="{00000005-5855-405B-AFD0-76E7C04D3A69}"/>
              </c:ext>
            </c:extLst>
          </c:dPt>
          <c:dPt>
            <c:idx val="4"/>
            <c:bubble3D val="0"/>
            <c:extLst>
              <c:ext xmlns:c16="http://schemas.microsoft.com/office/drawing/2014/chart" uri="{C3380CC4-5D6E-409C-BE32-E72D297353CC}">
                <c16:uniqueId val="{00000006-5855-405B-AFD0-76E7C04D3A69}"/>
              </c:ext>
            </c:extLst>
          </c:dPt>
          <c:dPt>
            <c:idx val="5"/>
            <c:bubble3D val="0"/>
            <c:extLst>
              <c:ext xmlns:c16="http://schemas.microsoft.com/office/drawing/2014/chart" uri="{C3380CC4-5D6E-409C-BE32-E72D297353CC}">
                <c16:uniqueId val="{00000007-5855-405B-AFD0-76E7C04D3A69}"/>
              </c:ext>
            </c:extLst>
          </c:dPt>
          <c:dPt>
            <c:idx val="6"/>
            <c:bubble3D val="0"/>
            <c:extLst>
              <c:ext xmlns:c16="http://schemas.microsoft.com/office/drawing/2014/chart" uri="{C3380CC4-5D6E-409C-BE32-E72D297353CC}">
                <c16:uniqueId val="{00000008-5855-405B-AFD0-76E7C04D3A69}"/>
              </c:ext>
            </c:extLst>
          </c:dPt>
          <c:dPt>
            <c:idx val="7"/>
            <c:bubble3D val="0"/>
            <c:extLst>
              <c:ext xmlns:c16="http://schemas.microsoft.com/office/drawing/2014/chart" uri="{C3380CC4-5D6E-409C-BE32-E72D297353CC}">
                <c16:uniqueId val="{00000009-5855-405B-AFD0-76E7C04D3A69}"/>
              </c:ext>
            </c:extLst>
          </c:dPt>
          <c:dPt>
            <c:idx val="8"/>
            <c:bubble3D val="0"/>
            <c:extLst>
              <c:ext xmlns:c16="http://schemas.microsoft.com/office/drawing/2014/chart" uri="{C3380CC4-5D6E-409C-BE32-E72D297353CC}">
                <c16:uniqueId val="{0000000A-5855-405B-AFD0-76E7C04D3A69}"/>
              </c:ext>
            </c:extLst>
          </c:dPt>
          <c:dPt>
            <c:idx val="9"/>
            <c:bubble3D val="0"/>
            <c:extLst>
              <c:ext xmlns:c16="http://schemas.microsoft.com/office/drawing/2014/chart" uri="{C3380CC4-5D6E-409C-BE32-E72D297353CC}">
                <c16:uniqueId val="{0000000C-5855-405B-AFD0-76E7C04D3A69}"/>
              </c:ext>
            </c:extLst>
          </c:dPt>
          <c:dLbls>
            <c:dLbl>
              <c:idx val="0"/>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855-405B-AFD0-76E7C04D3A69}"/>
                </c:ext>
              </c:extLst>
            </c:dLbl>
            <c:dLbl>
              <c:idx val="1"/>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855-405B-AFD0-76E7C04D3A69}"/>
                </c:ext>
              </c:extLst>
            </c:dLbl>
            <c:dLbl>
              <c:idx val="2"/>
              <c:layout>
                <c:manualLayout>
                  <c:x val="8.0368678195061008E-2"/>
                  <c:y val="-8.783879863118375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855-405B-AFD0-76E7C04D3A69}"/>
                </c:ext>
              </c:extLst>
            </c:dLbl>
            <c:dLbl>
              <c:idx val="3"/>
              <c:layout>
                <c:manualLayout>
                  <c:x val="1.1092029134218305E-3"/>
                  <c:y val="1.329745174258281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855-405B-AFD0-76E7C04D3A69}"/>
                </c:ext>
              </c:extLst>
            </c:dLbl>
            <c:dLbl>
              <c:idx val="4"/>
              <c:layout>
                <c:manualLayout>
                  <c:x val="0.15236994552635647"/>
                  <c:y val="-0.18241104355626434"/>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855-405B-AFD0-76E7C04D3A69}"/>
                </c:ext>
              </c:extLst>
            </c:dLbl>
            <c:dLbl>
              <c:idx val="5"/>
              <c:layout>
                <c:manualLayout>
                  <c:x val="1.2455089569027753E-2"/>
                  <c:y val="-5.8508366554936297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855-405B-AFD0-76E7C04D3A69}"/>
                </c:ext>
              </c:extLst>
            </c:dLbl>
            <c:dLbl>
              <c:idx val="6"/>
              <c:layout>
                <c:manualLayout>
                  <c:x val="4.1666666666666666E-3"/>
                  <c:y val="-2.100233377628803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855-405B-AFD0-76E7C04D3A69}"/>
                </c:ext>
              </c:extLst>
            </c:dLbl>
            <c:dLbl>
              <c:idx val="7"/>
              <c:layout>
                <c:manualLayout>
                  <c:x val="7.1774843443077078E-3"/>
                  <c:y val="2.7436746729077002E-3"/>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5855-405B-AFD0-76E7C04D3A69}"/>
                </c:ext>
              </c:extLst>
            </c:dLbl>
            <c:dLbl>
              <c:idx val="8"/>
              <c:layout>
                <c:manualLayout>
                  <c:x val="7.894302391305565E-3"/>
                  <c:y val="6.9535624797530032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855-405B-AFD0-76E7C04D3A69}"/>
                </c:ext>
              </c:extLst>
            </c:dLbl>
            <c:dLbl>
              <c:idx val="9"/>
              <c:layout>
                <c:manualLayout>
                  <c:x val="-2.5929128261952331E-3"/>
                  <c:y val="2.1202324520518058E-3"/>
                </c:manualLayout>
              </c:layout>
              <c:tx>
                <c:rich>
                  <a:bodyPr wrap="square" lIns="38100" tIns="19050" rIns="38100" bIns="19050" anchor="ctr">
                    <a:spAutoFit/>
                  </a:bodyPr>
                  <a:lstStyle/>
                  <a:p>
                    <a:pPr>
                      <a:defRPr>
                        <a:solidFill>
                          <a:sysClr val="windowText" lastClr="000000"/>
                        </a:solidFill>
                      </a:defRPr>
                    </a:pPr>
                    <a:r>
                      <a:rPr lang="en-US" baseline="0">
                        <a:solidFill>
                          <a:sysClr val="windowText" lastClr="000000"/>
                        </a:solidFill>
                      </a:rPr>
                      <a:t>Resto de actividades; </a:t>
                    </a:r>
                    <a:fld id="{CF030145-9ADB-4C2A-AE2E-F6BBF9B684E1}" type="VALUE">
                      <a:rPr lang="en-US" baseline="0">
                        <a:solidFill>
                          <a:sysClr val="windowText" lastClr="000000"/>
                        </a:solidFill>
                      </a:rPr>
                      <a:pPr>
                        <a:defRPr>
                          <a:solidFill>
                            <a:sysClr val="windowText" lastClr="000000"/>
                          </a:solidFill>
                        </a:defRPr>
                      </a:pPr>
                      <a:t>[VALOR]</a:t>
                    </a:fld>
                    <a:r>
                      <a:rPr lang="en-US" baseline="0">
                        <a:solidFill>
                          <a:sysClr val="windowText" lastClr="000000"/>
                        </a:solidFill>
                      </a:rPr>
                      <a:t>; </a:t>
                    </a:r>
                    <a:fld id="{BF7AB33E-DD1C-4485-8DEA-C5B851B859C0}"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a:noFill/>
                <a:ln>
                  <a:noFill/>
                </a:ln>
                <a:effectLst/>
              </c:spPr>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855-405B-AFD0-76E7C04D3A69}"/>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'34'!$B$22:$B$30</c:f>
              <c:strCache>
                <c:ptCount val="9"/>
                <c:pt idx="0">
                  <c:v>Talleres</c:v>
                </c:pt>
                <c:pt idx="1">
                  <c:v>Otros</c:v>
                </c:pt>
                <c:pt idx="2">
                  <c:v>Exposiciones</c:v>
                </c:pt>
                <c:pt idx="3">
                  <c:v>Actividades didácticas</c:v>
                </c:pt>
                <c:pt idx="4">
                  <c:v>Conciertos</c:v>
                </c:pt>
                <c:pt idx="5">
                  <c:v>Ciclos</c:v>
                </c:pt>
                <c:pt idx="6">
                  <c:v>Festivales</c:v>
                </c:pt>
                <c:pt idx="7">
                  <c:v>Visitas Guiadas</c:v>
                </c:pt>
                <c:pt idx="8">
                  <c:v>Celebraciones</c:v>
                </c:pt>
              </c:strCache>
            </c:strRef>
          </c:cat>
          <c:val>
            <c:numRef>
              <c:f>'34'!$M$22:$M$30</c:f>
              <c:numCache>
                <c:formatCode>#,##0;\-#,##0;\-;"··"</c:formatCode>
                <c:ptCount val="9"/>
                <c:pt idx="0">
                  <c:v>1145</c:v>
                </c:pt>
                <c:pt idx="1">
                  <c:v>3254</c:v>
                </c:pt>
                <c:pt idx="2">
                  <c:v>361856</c:v>
                </c:pt>
                <c:pt idx="3">
                  <c:v>706</c:v>
                </c:pt>
                <c:pt idx="4">
                  <c:v>8584</c:v>
                </c:pt>
                <c:pt idx="5">
                  <c:v>1834</c:v>
                </c:pt>
                <c:pt idx="6">
                  <c:v>70660</c:v>
                </c:pt>
                <c:pt idx="7">
                  <c:v>425</c:v>
                </c:pt>
                <c:pt idx="8">
                  <c:v>327</c:v>
                </c:pt>
              </c:numCache>
            </c:numRef>
          </c:val>
          <c:extLst>
            <c:ext xmlns:c16="http://schemas.microsoft.com/office/drawing/2014/chart" uri="{C3380CC4-5D6E-409C-BE32-E72D297353CC}">
              <c16:uniqueId val="{0000000D-5855-405B-AFD0-76E7C04D3A69}"/>
            </c:ext>
          </c:extLst>
        </c:ser>
        <c:dLbls>
          <c:showLegendKey val="0"/>
          <c:showVal val="1"/>
          <c:showCatName val="0"/>
          <c:showSerName val="0"/>
          <c:showPercent val="0"/>
          <c:showBubbleSize val="0"/>
          <c:showLeaderLines val="1"/>
        </c:dLbls>
        <c:gapWidth val="100"/>
        <c:splitType val="percent"/>
        <c:splitPos val="2"/>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233" l="0.70000000000000062" r="0.70000000000000062" t="0.75000000000000233" header="0.30000000000000032" footer="0.30000000000000032"/>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30572462226005537"/>
          <c:y val="8.6555387201205536E-2"/>
          <c:w val="0.86949924127465861"/>
          <c:h val="0.7810232896314897"/>
        </c:manualLayout>
      </c:layout>
      <c:pieChart>
        <c:varyColors val="1"/>
        <c:ser>
          <c:idx val="0"/>
          <c:order val="0"/>
          <c:dPt>
            <c:idx val="0"/>
            <c:bubble3D val="0"/>
            <c:extLst>
              <c:ext xmlns:c16="http://schemas.microsoft.com/office/drawing/2014/chart" uri="{C3380CC4-5D6E-409C-BE32-E72D297353CC}">
                <c16:uniqueId val="{00000000-B028-4881-97AC-A9A7E089A130}"/>
              </c:ext>
            </c:extLst>
          </c:dPt>
          <c:dPt>
            <c:idx val="1"/>
            <c:bubble3D val="0"/>
            <c:extLst>
              <c:ext xmlns:c16="http://schemas.microsoft.com/office/drawing/2014/chart" uri="{C3380CC4-5D6E-409C-BE32-E72D297353CC}">
                <c16:uniqueId val="{00000001-B028-4881-97AC-A9A7E089A130}"/>
              </c:ext>
            </c:extLst>
          </c:dPt>
          <c:dLbls>
            <c:dLbl>
              <c:idx val="0"/>
              <c:layout>
                <c:manualLayout>
                  <c:x val="-0.13028988414664733"/>
                  <c:y val="-8.5144108563716639E-2"/>
                </c:manualLayout>
              </c:layout>
              <c:numFmt formatCode="0.0%" sourceLinked="0"/>
              <c:spPr/>
              <c:txPr>
                <a:bodyPr/>
                <a:lstStyle/>
                <a:p>
                  <a:pPr>
                    <a:defRPr b="0"/>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28-4881-97AC-A9A7E089A130}"/>
                </c:ext>
              </c:extLst>
            </c:dLbl>
            <c:dLbl>
              <c:idx val="1"/>
              <c:layout>
                <c:manualLayout>
                  <c:x val="0.12518464650517411"/>
                  <c:y val="0.12365516613262459"/>
                </c:manualLayout>
              </c:layout>
              <c:numFmt formatCode="0.0%" sourceLinked="0"/>
              <c:spPr/>
              <c:txPr>
                <a:bodyPr/>
                <a:lstStyle/>
                <a:p>
                  <a:pPr>
                    <a:defRPr b="0"/>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028-4881-97AC-A9A7E089A130}"/>
                </c:ext>
              </c:extLst>
            </c:dLbl>
            <c:numFmt formatCode="0.0%" sourceLinked="0"/>
            <c:spPr>
              <a:noFill/>
              <a:ln>
                <a:noFill/>
              </a:ln>
              <a:effectLst/>
            </c:spPr>
            <c:txPr>
              <a:bodyPr/>
              <a:lstStyle/>
              <a:p>
                <a:pPr>
                  <a:defRPr b="0"/>
                </a:pPr>
                <a:endParaRPr lang="es-ES"/>
              </a:p>
            </c:txPr>
            <c:showLegendKey val="0"/>
            <c:showVal val="1"/>
            <c:showCatName val="1"/>
            <c:showSerName val="0"/>
            <c:showPercent val="1"/>
            <c:showBubbleSize val="0"/>
            <c:showLeaderLines val="1"/>
            <c:extLst>
              <c:ext xmlns:c15="http://schemas.microsoft.com/office/drawing/2012/chart" uri="{CE6537A1-D6FC-4f65-9D91-7224C49458BB}"/>
            </c:extLst>
          </c:dLbls>
          <c:cat>
            <c:strRef>
              <c:f>'35'!$K$9:$L$9</c:f>
              <c:strCache>
                <c:ptCount val="2"/>
                <c:pt idx="0">
                  <c:v>Hombres</c:v>
                </c:pt>
                <c:pt idx="1">
                  <c:v>Mujeres</c:v>
                </c:pt>
              </c:strCache>
            </c:strRef>
          </c:cat>
          <c:val>
            <c:numRef>
              <c:f>'35'!$K$15:$L$15</c:f>
              <c:numCache>
                <c:formatCode>#,##0;\-#,##0;\-;"··"</c:formatCode>
                <c:ptCount val="2"/>
                <c:pt idx="0">
                  <c:v>297</c:v>
                </c:pt>
                <c:pt idx="1">
                  <c:v>537</c:v>
                </c:pt>
              </c:numCache>
            </c:numRef>
          </c:val>
          <c:extLst>
            <c:ext xmlns:c16="http://schemas.microsoft.com/office/drawing/2014/chart" uri="{C3380CC4-5D6E-409C-BE32-E72D297353CC}">
              <c16:uniqueId val="{00000002-B028-4881-97AC-A9A7E089A13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alignWithMargins="0"/>
    <c:pageMargins b="1" l="0.75000000000000078" r="0.75000000000000078" t="1" header="0.51180555555555562" footer="0.51180555555555562"/>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65517241379309E-3"/>
          <c:y val="6.3291237037735232E-2"/>
          <c:w val="0.80413793103448272"/>
          <c:h val="0.81962151963867136"/>
        </c:manualLayout>
      </c:layout>
      <c:ofPieChart>
        <c:ofPieType val="pie"/>
        <c:varyColors val="1"/>
        <c:ser>
          <c:idx val="0"/>
          <c:order val="0"/>
          <c:tx>
            <c:strRef>
              <c:f>'36'!$B$22:$B$32</c:f>
              <c:strCache>
                <c:ptCount val="11"/>
                <c:pt idx="0">
                  <c:v>Visitas Guiadas</c:v>
                </c:pt>
                <c:pt idx="1">
                  <c:v>Talleres</c:v>
                </c:pt>
                <c:pt idx="2">
                  <c:v>Otros</c:v>
                </c:pt>
                <c:pt idx="3">
                  <c:v>Conciertos</c:v>
                </c:pt>
                <c:pt idx="4">
                  <c:v>Exposiciones</c:v>
                </c:pt>
                <c:pt idx="5">
                  <c:v>Presentaciones</c:v>
                </c:pt>
                <c:pt idx="6">
                  <c:v>Actividades didácticas</c:v>
                </c:pt>
                <c:pt idx="7">
                  <c:v>Conferencias</c:v>
                </c:pt>
                <c:pt idx="8">
                  <c:v>Proyecciones</c:v>
                </c:pt>
                <c:pt idx="9">
                  <c:v>Representaciones</c:v>
                </c:pt>
                <c:pt idx="10">
                  <c:v>Festivales</c:v>
                </c:pt>
              </c:strCache>
            </c:strRef>
          </c:tx>
          <c:dPt>
            <c:idx val="0"/>
            <c:bubble3D val="0"/>
            <c:extLst>
              <c:ext xmlns:c16="http://schemas.microsoft.com/office/drawing/2014/chart" uri="{C3380CC4-5D6E-409C-BE32-E72D297353CC}">
                <c16:uniqueId val="{00000000-8A64-4868-AB98-F0F83B6E0FE6}"/>
              </c:ext>
            </c:extLst>
          </c:dPt>
          <c:dPt>
            <c:idx val="1"/>
            <c:bubble3D val="0"/>
            <c:extLst>
              <c:ext xmlns:c16="http://schemas.microsoft.com/office/drawing/2014/chart" uri="{C3380CC4-5D6E-409C-BE32-E72D297353CC}">
                <c16:uniqueId val="{00000001-8A64-4868-AB98-F0F83B6E0FE6}"/>
              </c:ext>
            </c:extLst>
          </c:dPt>
          <c:dPt>
            <c:idx val="2"/>
            <c:bubble3D val="0"/>
            <c:extLst>
              <c:ext xmlns:c16="http://schemas.microsoft.com/office/drawing/2014/chart" uri="{C3380CC4-5D6E-409C-BE32-E72D297353CC}">
                <c16:uniqueId val="{00000002-8A64-4868-AB98-F0F83B6E0FE6}"/>
              </c:ext>
            </c:extLst>
          </c:dPt>
          <c:dPt>
            <c:idx val="3"/>
            <c:bubble3D val="0"/>
            <c:extLst>
              <c:ext xmlns:c16="http://schemas.microsoft.com/office/drawing/2014/chart" uri="{C3380CC4-5D6E-409C-BE32-E72D297353CC}">
                <c16:uniqueId val="{00000003-8A64-4868-AB98-F0F83B6E0FE6}"/>
              </c:ext>
            </c:extLst>
          </c:dPt>
          <c:dPt>
            <c:idx val="4"/>
            <c:bubble3D val="0"/>
            <c:extLst>
              <c:ext xmlns:c16="http://schemas.microsoft.com/office/drawing/2014/chart" uri="{C3380CC4-5D6E-409C-BE32-E72D297353CC}">
                <c16:uniqueId val="{00000004-8A64-4868-AB98-F0F83B6E0FE6}"/>
              </c:ext>
            </c:extLst>
          </c:dPt>
          <c:dPt>
            <c:idx val="5"/>
            <c:bubble3D val="0"/>
            <c:extLst>
              <c:ext xmlns:c16="http://schemas.microsoft.com/office/drawing/2014/chart" uri="{C3380CC4-5D6E-409C-BE32-E72D297353CC}">
                <c16:uniqueId val="{00000005-8A64-4868-AB98-F0F83B6E0FE6}"/>
              </c:ext>
            </c:extLst>
          </c:dPt>
          <c:dPt>
            <c:idx val="6"/>
            <c:bubble3D val="0"/>
            <c:extLst>
              <c:ext xmlns:c16="http://schemas.microsoft.com/office/drawing/2014/chart" uri="{C3380CC4-5D6E-409C-BE32-E72D297353CC}">
                <c16:uniqueId val="{00000006-8A64-4868-AB98-F0F83B6E0FE6}"/>
              </c:ext>
            </c:extLst>
          </c:dPt>
          <c:dPt>
            <c:idx val="7"/>
            <c:bubble3D val="0"/>
            <c:extLst>
              <c:ext xmlns:c16="http://schemas.microsoft.com/office/drawing/2014/chart" uri="{C3380CC4-5D6E-409C-BE32-E72D297353CC}">
                <c16:uniqueId val="{00000007-8A64-4868-AB98-F0F83B6E0FE6}"/>
              </c:ext>
            </c:extLst>
          </c:dPt>
          <c:dPt>
            <c:idx val="8"/>
            <c:bubble3D val="0"/>
            <c:extLst>
              <c:ext xmlns:c16="http://schemas.microsoft.com/office/drawing/2014/chart" uri="{C3380CC4-5D6E-409C-BE32-E72D297353CC}">
                <c16:uniqueId val="{00000008-8A64-4868-AB98-F0F83B6E0FE6}"/>
              </c:ext>
            </c:extLst>
          </c:dPt>
          <c:dPt>
            <c:idx val="9"/>
            <c:bubble3D val="0"/>
            <c:extLst>
              <c:ext xmlns:c16="http://schemas.microsoft.com/office/drawing/2014/chart" uri="{C3380CC4-5D6E-409C-BE32-E72D297353CC}">
                <c16:uniqueId val="{00000009-8A64-4868-AB98-F0F83B6E0FE6}"/>
              </c:ext>
            </c:extLst>
          </c:dPt>
          <c:dPt>
            <c:idx val="10"/>
            <c:bubble3D val="0"/>
            <c:extLst>
              <c:ext xmlns:c16="http://schemas.microsoft.com/office/drawing/2014/chart" uri="{C3380CC4-5D6E-409C-BE32-E72D297353CC}">
                <c16:uniqueId val="{0000000A-8A64-4868-AB98-F0F83B6E0FE6}"/>
              </c:ext>
            </c:extLst>
          </c:dPt>
          <c:dPt>
            <c:idx val="11"/>
            <c:bubble3D val="0"/>
            <c:extLst>
              <c:ext xmlns:c16="http://schemas.microsoft.com/office/drawing/2014/chart" uri="{C3380CC4-5D6E-409C-BE32-E72D297353CC}">
                <c16:uniqueId val="{0000000B-8A64-4868-AB98-F0F83B6E0FE6}"/>
              </c:ext>
            </c:extLst>
          </c:dPt>
          <c:dPt>
            <c:idx val="12"/>
            <c:bubble3D val="0"/>
            <c:extLst>
              <c:ext xmlns:c16="http://schemas.microsoft.com/office/drawing/2014/chart" uri="{C3380CC4-5D6E-409C-BE32-E72D297353CC}">
                <c16:uniqueId val="{0000000C-8A64-4868-AB98-F0F83B6E0FE6}"/>
              </c:ext>
            </c:extLst>
          </c:dPt>
          <c:dPt>
            <c:idx val="13"/>
            <c:bubble3D val="0"/>
            <c:extLst>
              <c:ext xmlns:c16="http://schemas.microsoft.com/office/drawing/2014/chart" uri="{C3380CC4-5D6E-409C-BE32-E72D297353CC}">
                <c16:uniqueId val="{0000000D-8A64-4868-AB98-F0F83B6E0FE6}"/>
              </c:ext>
            </c:extLst>
          </c:dPt>
          <c:dLbls>
            <c:dLbl>
              <c:idx val="0"/>
              <c:layout>
                <c:manualLayout>
                  <c:x val="-2.8799830514459234E-2"/>
                  <c:y val="-1.9286335027519554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64-4868-AB98-F0F83B6E0FE6}"/>
                </c:ext>
              </c:extLst>
            </c:dLbl>
            <c:dLbl>
              <c:idx val="1"/>
              <c:layout>
                <c:manualLayout>
                  <c:x val="-1.1474014178720934E-3"/>
                  <c:y val="2.1803211053467816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64-4868-AB98-F0F83B6E0FE6}"/>
                </c:ext>
              </c:extLst>
            </c:dLbl>
            <c:dLbl>
              <c:idx val="2"/>
              <c:layout>
                <c:manualLayout>
                  <c:x val="2.0105693066393534E-2"/>
                  <c:y val="5.7803878194155493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64-4868-AB98-F0F83B6E0FE6}"/>
                </c:ext>
              </c:extLst>
            </c:dLbl>
            <c:dLbl>
              <c:idx val="3"/>
              <c:layout>
                <c:manualLayout>
                  <c:x val="-2.0840444271820282E-3"/>
                  <c:y val="-5.8052124755308639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64-4868-AB98-F0F83B6E0FE6}"/>
                </c:ext>
              </c:extLst>
            </c:dLbl>
            <c:dLbl>
              <c:idx val="4"/>
              <c:layout>
                <c:manualLayout>
                  <c:x val="7.7727952167414044E-2"/>
                  <c:y val="-0.14052897233999595"/>
                </c:manualLayout>
              </c:layout>
              <c:numFmt formatCode="0.0%" sourceLinked="0"/>
              <c:spPr/>
              <c:txPr>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64-4868-AB98-F0F83B6E0FE6}"/>
                </c:ext>
              </c:extLst>
            </c:dLbl>
            <c:dLbl>
              <c:idx val="5"/>
              <c:layout>
                <c:manualLayout>
                  <c:x val="-2.4368587768972608E-2"/>
                  <c:y val="-6.2595119564714363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A64-4868-AB98-F0F83B6E0FE6}"/>
                </c:ext>
              </c:extLst>
            </c:dLbl>
            <c:dLbl>
              <c:idx val="6"/>
              <c:layout>
                <c:manualLayout>
                  <c:x val="-1.6923131245365628E-2"/>
                  <c:y val="-7.7400609204785878E-2"/>
                </c:manualLayout>
              </c:layout>
              <c:numFmt formatCode="0.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64-4868-AB98-F0F83B6E0FE6}"/>
                </c:ext>
              </c:extLst>
            </c:dLbl>
            <c:dLbl>
              <c:idx val="7"/>
              <c:layout>
                <c:manualLayout>
                  <c:x val="4.6829154394285926E-3"/>
                  <c:y val="-3.5060856687624375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64-4868-AB98-F0F83B6E0FE6}"/>
                </c:ext>
              </c:extLst>
            </c:dLbl>
            <c:dLbl>
              <c:idx val="8"/>
              <c:layout>
                <c:manualLayout>
                  <c:x val="4.6429622306180338E-3"/>
                  <c:y val="-2.0952431113334915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8A64-4868-AB98-F0F83B6E0FE6}"/>
                </c:ext>
              </c:extLst>
            </c:dLbl>
            <c:dLbl>
              <c:idx val="9"/>
              <c:layout>
                <c:manualLayout>
                  <c:x val="1.2501127941966896E-3"/>
                  <c:y val="3.0707783600628518E-2"/>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8A64-4868-AB98-F0F83B6E0FE6}"/>
                </c:ext>
              </c:extLst>
            </c:dLbl>
            <c:dLbl>
              <c:idx val="10"/>
              <c:layout>
                <c:manualLayout>
                  <c:x val="-3.0324180329476754E-2"/>
                  <c:y val="1.219919416427461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8A64-4868-AB98-F0F83B6E0FE6}"/>
                </c:ext>
              </c:extLst>
            </c:dLbl>
            <c:dLbl>
              <c:idx val="11"/>
              <c:layout>
                <c:manualLayout>
                  <c:x val="-4.2090635531545177E-2"/>
                  <c:y val="2.2447528507097149E-3"/>
                </c:manualLayout>
              </c:layout>
              <c:tx>
                <c:rich>
                  <a:bodyPr/>
                  <a:lstStyle/>
                  <a:p>
                    <a:pPr>
                      <a:defRPr>
                        <a:solidFill>
                          <a:sysClr val="windowText" lastClr="000000"/>
                        </a:solidFill>
                      </a:defRPr>
                    </a:pPr>
                    <a:r>
                      <a:rPr lang="en-US" baseline="0">
                        <a:solidFill>
                          <a:sysClr val="windowText" lastClr="000000"/>
                        </a:solidFill>
                      </a:rPr>
                      <a:t>Resto de actividades; 7.717; </a:t>
                    </a:r>
                    <a:fld id="{5D1EDECC-7E72-419A-8064-645B2942418E}" type="PERCENTAGE">
                      <a:rPr lang="en-US"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numFmt formatCode="0.0%" sourceLinked="0"/>
              <c:spPr/>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A64-4868-AB98-F0F83B6E0FE6}"/>
                </c:ext>
              </c:extLst>
            </c:dLbl>
            <c:dLbl>
              <c:idx val="12"/>
              <c:layout>
                <c:manualLayout>
                  <c:x val="-2.3031566391821603E-2"/>
                  <c:y val="0.23254295668960775"/>
                </c:manualLayout>
              </c:layout>
              <c:numFmt formatCode="0.0%" sourceLinked="0"/>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8A64-4868-AB98-F0F83B6E0FE6}"/>
                </c:ext>
              </c:extLst>
            </c:dLbl>
            <c:dLbl>
              <c:idx val="13"/>
              <c:layout>
                <c:manualLayout>
                  <c:x val="2.1554801630503582E-2"/>
                  <c:y val="8.9823942032434857E-3"/>
                </c:manualLayout>
              </c:layout>
              <c:tx>
                <c:rich>
                  <a:bodyPr/>
                  <a:lstStyle/>
                  <a:p>
                    <a:pPr>
                      <a:defRPr>
                        <a:solidFill>
                          <a:sysClr val="windowText" lastClr="000000"/>
                        </a:solidFill>
                      </a:defRPr>
                    </a:pPr>
                    <a:r>
                      <a:rPr lang="en-US">
                        <a:solidFill>
                          <a:sysClr val="windowText" lastClr="000000"/>
                        </a:solidFill>
                      </a:rPr>
                      <a:t>Otros tipos</a:t>
                    </a:r>
                    <a:r>
                      <a:rPr lang="en-US" baseline="0">
                        <a:solidFill>
                          <a:sysClr val="windowText" lastClr="000000"/>
                        </a:solidFill>
                      </a:rPr>
                      <a:t> de</a:t>
                    </a:r>
                  </a:p>
                  <a:p>
                    <a:pPr>
                      <a:defRPr>
                        <a:solidFill>
                          <a:sysClr val="windowText" lastClr="000000"/>
                        </a:solidFill>
                      </a:defRPr>
                    </a:pPr>
                    <a:r>
                      <a:rPr lang="en-US" baseline="0">
                        <a:solidFill>
                          <a:sysClr val="windowText" lastClr="000000"/>
                        </a:solidFill>
                      </a:rPr>
                      <a:t>actividad</a:t>
                    </a:r>
                    <a:r>
                      <a:rPr lang="en-US">
                        <a:solidFill>
                          <a:sysClr val="windowText" lastClr="000000"/>
                        </a:solidFill>
                      </a:rPr>
                      <a:t>;</a:t>
                    </a:r>
                  </a:p>
                  <a:p>
                    <a:pPr>
                      <a:defRPr>
                        <a:solidFill>
                          <a:sysClr val="windowText" lastClr="000000"/>
                        </a:solidFill>
                      </a:defRPr>
                    </a:pPr>
                    <a:r>
                      <a:rPr lang="en-US">
                        <a:solidFill>
                          <a:sysClr val="windowText" lastClr="000000"/>
                        </a:solidFill>
                      </a:rPr>
                      <a:t>5.191; 2,89%</a:t>
                    </a:r>
                  </a:p>
                </c:rich>
              </c:tx>
              <c:numFmt formatCode="0.0%" sourceLinked="0"/>
              <c:spPr/>
              <c:dLblPos val="bestFit"/>
              <c:showLegendKey val="0"/>
              <c:showVal val="1"/>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8A64-4868-AB98-F0F83B6E0FE6}"/>
                </c:ext>
              </c:extLst>
            </c:dLbl>
            <c:numFmt formatCode="0.0%" sourceLinked="0"/>
            <c:spPr>
              <a:noFill/>
              <a:ln>
                <a:noFill/>
              </a:ln>
              <a:effectLst/>
            </c:spPr>
            <c:txPr>
              <a:bodyPr/>
              <a:lstStyle/>
              <a:p>
                <a:pPr>
                  <a:defRPr>
                    <a:solidFill>
                      <a:sysClr val="windowText" lastClr="000000"/>
                    </a:solidFill>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'36'!$B$22:$B$32</c:f>
              <c:strCache>
                <c:ptCount val="11"/>
                <c:pt idx="0">
                  <c:v>Visitas Guiadas</c:v>
                </c:pt>
                <c:pt idx="1">
                  <c:v>Talleres</c:v>
                </c:pt>
                <c:pt idx="2">
                  <c:v>Otros</c:v>
                </c:pt>
                <c:pt idx="3">
                  <c:v>Conciertos</c:v>
                </c:pt>
                <c:pt idx="4">
                  <c:v>Exposiciones</c:v>
                </c:pt>
                <c:pt idx="5">
                  <c:v>Presentaciones</c:v>
                </c:pt>
                <c:pt idx="6">
                  <c:v>Actividades didácticas</c:v>
                </c:pt>
                <c:pt idx="7">
                  <c:v>Conferencias</c:v>
                </c:pt>
                <c:pt idx="8">
                  <c:v>Proyecciones</c:v>
                </c:pt>
                <c:pt idx="9">
                  <c:v>Representaciones</c:v>
                </c:pt>
                <c:pt idx="10">
                  <c:v>Festivales</c:v>
                </c:pt>
              </c:strCache>
            </c:strRef>
          </c:cat>
          <c:val>
            <c:numRef>
              <c:f>'36'!$M$22:$M$32</c:f>
              <c:numCache>
                <c:formatCode>#,##0;\-#,##0;\-;"··"</c:formatCode>
                <c:ptCount val="11"/>
                <c:pt idx="0">
                  <c:v>880</c:v>
                </c:pt>
                <c:pt idx="1">
                  <c:v>508</c:v>
                </c:pt>
                <c:pt idx="2">
                  <c:v>2299</c:v>
                </c:pt>
                <c:pt idx="3">
                  <c:v>1276</c:v>
                </c:pt>
                <c:pt idx="4">
                  <c:v>169307</c:v>
                </c:pt>
                <c:pt idx="5">
                  <c:v>1715</c:v>
                </c:pt>
                <c:pt idx="6">
                  <c:v>59</c:v>
                </c:pt>
                <c:pt idx="7">
                  <c:v>97</c:v>
                </c:pt>
                <c:pt idx="8">
                  <c:v>109</c:v>
                </c:pt>
                <c:pt idx="9">
                  <c:v>114</c:v>
                </c:pt>
                <c:pt idx="10">
                  <c:v>660</c:v>
                </c:pt>
              </c:numCache>
            </c:numRef>
          </c:val>
          <c:extLst>
            <c:ext xmlns:c16="http://schemas.microsoft.com/office/drawing/2014/chart" uri="{C3380CC4-5D6E-409C-BE32-E72D297353CC}">
              <c16:uniqueId val="{0000000E-8A64-4868-AB98-F0F83B6E0FE6}"/>
            </c:ext>
          </c:extLst>
        </c:ser>
        <c:dLbls>
          <c:showLegendKey val="0"/>
          <c:showVal val="1"/>
          <c:showCatName val="0"/>
          <c:showSerName val="0"/>
          <c:showPercent val="0"/>
          <c:showBubbleSize val="0"/>
          <c:showLeaderLines val="1"/>
        </c:dLbls>
        <c:gapWidth val="100"/>
        <c:splitType val="percent"/>
        <c:splitPos val="2"/>
        <c:secondPieSize val="75"/>
        <c:serLines/>
      </c:ofPieChart>
      <c:spPr>
        <a:noFill/>
        <a:ln w="25400">
          <a:noFill/>
        </a:ln>
      </c:spPr>
    </c:plotArea>
    <c:plotVisOnly val="1"/>
    <c:dispBlanksAs val="zero"/>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255" l="0.70000000000000062" r="0.70000000000000062" t="0.75000000000000255"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3167635868910877E-2"/>
          <c:y val="7.0307489901293915E-2"/>
          <c:w val="0.82010236822461358"/>
          <c:h val="0.77542229450537936"/>
        </c:manualLayout>
      </c:layout>
      <c:barChart>
        <c:barDir val="col"/>
        <c:grouping val="clustered"/>
        <c:varyColors val="0"/>
        <c:ser>
          <c:idx val="0"/>
          <c:order val="0"/>
          <c:tx>
            <c:strRef>
              <c:f>'37'!$P$13</c:f>
              <c:strCache>
                <c:ptCount val="1"/>
                <c:pt idx="0">
                  <c:v>Hombres</c:v>
                </c:pt>
              </c:strCache>
            </c:strRef>
          </c:tx>
          <c:invertIfNegative val="0"/>
          <c:dLbls>
            <c:dLbl>
              <c:idx val="1"/>
              <c:layout>
                <c:manualLayout>
                  <c:x val="7.2213181871191688E-17"/>
                  <c:y val="7.2858799626790677E-2"/>
                </c:manualLayout>
              </c:layout>
              <c:spPr/>
              <c:txPr>
                <a:bodyPr/>
                <a:lstStyle/>
                <a:p>
                  <a:pPr>
                    <a:defRPr>
                      <a:solidFill>
                        <a:schemeClr val="bg1"/>
                      </a:solidFil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4E-48E2-8E5C-221BDEC97153}"/>
                </c:ext>
              </c:extLst>
            </c:dLbl>
            <c:spPr>
              <a:noFill/>
              <a:ln>
                <a:noFill/>
              </a:ln>
              <a:effectLst/>
            </c:spPr>
            <c:txPr>
              <a:bodyPr/>
              <a:lstStyle/>
              <a:p>
                <a:pPr>
                  <a:defRPr>
                    <a:solidFill>
                      <a:schemeClr val="bg1"/>
                    </a:solidFil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'37'!$O$14:$O$15</c:f>
              <c:strCache>
                <c:ptCount val="2"/>
                <c:pt idx="0">
                  <c:v>Individuales</c:v>
                </c:pt>
                <c:pt idx="1">
                  <c:v>Grupos</c:v>
                </c:pt>
              </c:strCache>
            </c:strRef>
          </c:cat>
          <c:val>
            <c:numRef>
              <c:f>'37'!$P$14:$P$15</c:f>
              <c:numCache>
                <c:formatCode>#,##0;\-#,##0;\-;"··"</c:formatCode>
                <c:ptCount val="2"/>
                <c:pt idx="0">
                  <c:v>136317</c:v>
                </c:pt>
                <c:pt idx="1">
                  <c:v>13828</c:v>
                </c:pt>
              </c:numCache>
            </c:numRef>
          </c:val>
          <c:extLst>
            <c:ext xmlns:c16="http://schemas.microsoft.com/office/drawing/2014/chart" uri="{C3380CC4-5D6E-409C-BE32-E72D297353CC}">
              <c16:uniqueId val="{00000001-7F4E-48E2-8E5C-221BDEC97153}"/>
            </c:ext>
          </c:extLst>
        </c:ser>
        <c:ser>
          <c:idx val="1"/>
          <c:order val="1"/>
          <c:tx>
            <c:strRef>
              <c:f>'37'!$Q$13</c:f>
              <c:strCache>
                <c:ptCount val="1"/>
                <c:pt idx="0">
                  <c:v>Mujeres</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'37'!$O$14:$O$15</c:f>
              <c:strCache>
                <c:ptCount val="2"/>
                <c:pt idx="0">
                  <c:v>Individuales</c:v>
                </c:pt>
                <c:pt idx="1">
                  <c:v>Grupos</c:v>
                </c:pt>
              </c:strCache>
            </c:strRef>
          </c:cat>
          <c:val>
            <c:numRef>
              <c:f>'37'!$Q$14:$Q$15</c:f>
              <c:numCache>
                <c:formatCode>#,##0;\-#,##0;\-;"··"</c:formatCode>
                <c:ptCount val="2"/>
                <c:pt idx="0">
                  <c:v>153618</c:v>
                </c:pt>
                <c:pt idx="1">
                  <c:v>21220</c:v>
                </c:pt>
              </c:numCache>
            </c:numRef>
          </c:val>
          <c:extLst>
            <c:ext xmlns:c16="http://schemas.microsoft.com/office/drawing/2014/chart" uri="{C3380CC4-5D6E-409C-BE32-E72D297353CC}">
              <c16:uniqueId val="{00000002-7F4E-48E2-8E5C-221BDEC97153}"/>
            </c:ext>
          </c:extLst>
        </c:ser>
        <c:dLbls>
          <c:showLegendKey val="0"/>
          <c:showVal val="1"/>
          <c:showCatName val="0"/>
          <c:showSerName val="0"/>
          <c:showPercent val="0"/>
          <c:showBubbleSize val="0"/>
        </c:dLbls>
        <c:gapWidth val="100"/>
        <c:axId val="1265274416"/>
        <c:axId val="1"/>
      </c:barChart>
      <c:catAx>
        <c:axId val="12652744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crossAx val="1265274416"/>
        <c:crosses val="autoZero"/>
        <c:crossBetween val="between"/>
      </c:valAx>
    </c:plotArea>
    <c:legend>
      <c:legendPos val="r"/>
      <c:layout>
        <c:manualLayout>
          <c:xMode val="edge"/>
          <c:yMode val="edge"/>
          <c:x val="0.57756683815470189"/>
          <c:y val="0.41908926480677222"/>
          <c:w val="0.16987259945726527"/>
          <c:h val="6.3585957418958547E-2"/>
        </c:manualLayout>
      </c:layout>
      <c:overlay val="0"/>
    </c:legend>
    <c:plotVisOnly val="1"/>
    <c:dispBlanksAs val="gap"/>
    <c:showDLblsOverMax val="0"/>
  </c:chart>
  <c:spPr>
    <a:noFill/>
    <a:ln>
      <a:noFill/>
    </a:ln>
  </c:spPr>
  <c:txPr>
    <a:bodyPr/>
    <a:lstStyle/>
    <a:p>
      <a:pPr>
        <a:defRPr sz="800">
          <a:latin typeface="Source Sans Pro" pitchFamily="34" charset="0"/>
          <a:ea typeface="Source Sans Pro" pitchFamily="34" charset="0"/>
        </a:defRPr>
      </a:pPr>
      <a:endParaRPr lang="es-ES"/>
    </a:p>
  </c:txPr>
  <c:printSettings>
    <c:headerFooter/>
    <c:pageMargins b="0.750000000000001" l="0.70000000000000062" r="0.70000000000000062" t="0.75000000000000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1399741368532096"/>
          <c:y val="6.3433211429310618E-2"/>
          <c:w val="0.57738924824530014"/>
          <c:h val="0.71269078723519574"/>
        </c:manualLayout>
      </c:layout>
      <c:ofPieChart>
        <c:ofPieType val="pie"/>
        <c:varyColors val="1"/>
        <c:ser>
          <c:idx val="0"/>
          <c:order val="0"/>
          <c:tx>
            <c:v>Número de total de personas usuarias por procedencia</c:v>
          </c:tx>
          <c:explosion val="2"/>
          <c:dPt>
            <c:idx val="0"/>
            <c:bubble3D val="0"/>
            <c:extLst>
              <c:ext xmlns:c16="http://schemas.microsoft.com/office/drawing/2014/chart" uri="{C3380CC4-5D6E-409C-BE32-E72D297353CC}">
                <c16:uniqueId val="{00000000-DB18-460F-9726-A72F58B30192}"/>
              </c:ext>
            </c:extLst>
          </c:dPt>
          <c:dPt>
            <c:idx val="1"/>
            <c:bubble3D val="0"/>
            <c:extLst>
              <c:ext xmlns:c16="http://schemas.microsoft.com/office/drawing/2014/chart" uri="{C3380CC4-5D6E-409C-BE32-E72D297353CC}">
                <c16:uniqueId val="{00000001-DB18-460F-9726-A72F58B30192}"/>
              </c:ext>
            </c:extLst>
          </c:dPt>
          <c:dPt>
            <c:idx val="2"/>
            <c:bubble3D val="0"/>
            <c:extLst>
              <c:ext xmlns:c16="http://schemas.microsoft.com/office/drawing/2014/chart" uri="{C3380CC4-5D6E-409C-BE32-E72D297353CC}">
                <c16:uniqueId val="{00000002-DB18-460F-9726-A72F58B30192}"/>
              </c:ext>
            </c:extLst>
          </c:dPt>
          <c:dPt>
            <c:idx val="3"/>
            <c:bubble3D val="0"/>
            <c:extLst>
              <c:ext xmlns:c16="http://schemas.microsoft.com/office/drawing/2014/chart" uri="{C3380CC4-5D6E-409C-BE32-E72D297353CC}">
                <c16:uniqueId val="{00000003-DB18-460F-9726-A72F58B30192}"/>
              </c:ext>
            </c:extLst>
          </c:dPt>
          <c:dPt>
            <c:idx val="4"/>
            <c:bubble3D val="0"/>
            <c:extLst>
              <c:ext xmlns:c16="http://schemas.microsoft.com/office/drawing/2014/chart" uri="{C3380CC4-5D6E-409C-BE32-E72D297353CC}">
                <c16:uniqueId val="{00000004-DB18-460F-9726-A72F58B30192}"/>
              </c:ext>
            </c:extLst>
          </c:dPt>
          <c:dPt>
            <c:idx val="5"/>
            <c:bubble3D val="0"/>
            <c:extLst>
              <c:ext xmlns:c16="http://schemas.microsoft.com/office/drawing/2014/chart" uri="{C3380CC4-5D6E-409C-BE32-E72D297353CC}">
                <c16:uniqueId val="{00000005-DB18-460F-9726-A72F58B30192}"/>
              </c:ext>
            </c:extLst>
          </c:dPt>
          <c:dLbls>
            <c:dLbl>
              <c:idx val="0"/>
              <c:numFmt formatCode="0.0%" sourceLinked="0"/>
              <c:spPr/>
              <c:txPr>
                <a:bodyPr/>
                <a:lstStyle/>
                <a:p>
                  <a:pPr>
                    <a:defRPr sz="800" b="0" i="0" u="none" strike="noStrike" baseline="0">
                      <a:solidFill>
                        <a:srgbClr val="FFFFFF"/>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B18-460F-9726-A72F58B30192}"/>
                </c:ext>
              </c:extLst>
            </c:dLbl>
            <c:dLbl>
              <c:idx val="1"/>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18-460F-9726-A72F58B30192}"/>
                </c:ext>
              </c:extLst>
            </c:dLbl>
            <c:dLbl>
              <c:idx val="2"/>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B18-460F-9726-A72F58B30192}"/>
                </c:ext>
              </c:extLst>
            </c:dLbl>
            <c:dLbl>
              <c:idx val="3"/>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18-460F-9726-A72F58B30192}"/>
                </c:ext>
              </c:extLst>
            </c:dLbl>
            <c:dLbl>
              <c:idx val="4"/>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B18-460F-9726-A72F58B30192}"/>
                </c:ext>
              </c:extLst>
            </c:dLbl>
            <c:dLbl>
              <c:idx val="5"/>
              <c:tx>
                <c:rich>
                  <a:bodyPr/>
                  <a:lstStyle/>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Extranjeros;</a:t>
                    </a:r>
                  </a:p>
                  <a:p>
                    <a:pPr>
                      <a:defRPr sz="800" b="0" i="0" u="none" strike="noStrike" baseline="0">
                        <a:solidFill>
                          <a:srgbClr val="000000"/>
                        </a:solidFill>
                        <a:latin typeface="Source Sans Pro"/>
                        <a:ea typeface="Source Sans Pro"/>
                        <a:cs typeface="Source Sans Pro"/>
                      </a:defRPr>
                    </a:pPr>
                    <a:r>
                      <a:rPr lang="en-US" sz="800" b="0" i="0" u="none" strike="noStrike" baseline="0">
                        <a:solidFill>
                          <a:srgbClr val="000000"/>
                        </a:solidFill>
                        <a:latin typeface="Source Sans Pro"/>
                        <a:ea typeface="Source Sans Pro"/>
                      </a:rPr>
                      <a:t>967.829; 41,5%</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B18-460F-9726-A72F58B3019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('7'!$B$14:$B$16,'7'!$B$18:$B$19)</c:f>
              <c:strCache>
                <c:ptCount val="5"/>
                <c:pt idx="0">
                  <c:v>Locales</c:v>
                </c:pt>
                <c:pt idx="1">
                  <c:v>Resto de andaluces</c:v>
                </c:pt>
                <c:pt idx="2">
                  <c:v>Resto de españoles</c:v>
                </c:pt>
                <c:pt idx="3">
                  <c:v>Unión Europea</c:v>
                </c:pt>
                <c:pt idx="4">
                  <c:v>Resto del mundo</c:v>
                </c:pt>
              </c:strCache>
            </c:strRef>
          </c:cat>
          <c:val>
            <c:numRef>
              <c:f>('7'!$H$14:$H$16,'7'!$H$18:$H$19)</c:f>
              <c:numCache>
                <c:formatCode>#,##0;\-#,##0;\-;"··"</c:formatCode>
                <c:ptCount val="5"/>
                <c:pt idx="0">
                  <c:v>619239</c:v>
                </c:pt>
                <c:pt idx="1">
                  <c:v>242883</c:v>
                </c:pt>
                <c:pt idx="2">
                  <c:v>503561</c:v>
                </c:pt>
                <c:pt idx="3">
                  <c:v>618065</c:v>
                </c:pt>
                <c:pt idx="4">
                  <c:v>349764</c:v>
                </c:pt>
              </c:numCache>
            </c:numRef>
          </c:val>
          <c:extLst>
            <c:ext xmlns:c16="http://schemas.microsoft.com/office/drawing/2014/chart" uri="{C3380CC4-5D6E-409C-BE32-E72D297353CC}">
              <c16:uniqueId val="{00000006-DB18-460F-9726-A72F58B30192}"/>
            </c:ext>
          </c:extLst>
        </c:ser>
        <c:dLbls>
          <c:showLegendKey val="0"/>
          <c:showVal val="0"/>
          <c:showCatName val="0"/>
          <c:showSerName val="0"/>
          <c:showPercent val="0"/>
          <c:showBubbleSize val="0"/>
          <c:showLeaderLines val="1"/>
        </c:dLbls>
        <c:gapWidth val="100"/>
        <c:secondPieSize val="75"/>
        <c:serLines/>
      </c:ofPieChart>
      <c:spPr>
        <a:noFill/>
        <a:ln w="25400">
          <a:noFill/>
        </a:ln>
      </c:spPr>
    </c:plotArea>
    <c:plotVisOnly val="1"/>
    <c:dispBlanksAs val="zero"/>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c:pageMargins b="0.75000000000000022" l="0.70000000000000018" r="0.70000000000000018" t="0.75000000000000022" header="0.3000000000000001" footer="0.30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717770405341558E-2"/>
          <c:y val="2.089559565652797E-2"/>
          <c:w val="0.90360046991399501"/>
          <c:h val="0.85992728153369857"/>
        </c:manualLayout>
      </c:layout>
      <c:barChart>
        <c:barDir val="col"/>
        <c:grouping val="clustered"/>
        <c:varyColors val="0"/>
        <c:ser>
          <c:idx val="0"/>
          <c:order val="0"/>
          <c:spPr>
            <a:solidFill>
              <a:srgbClr val="F79646"/>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Source Sans Pro"/>
                    <a:ea typeface="Source Sans Pro"/>
                    <a:cs typeface="Source Sans Pro"/>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'8'!$F$12:$L$12</c:f>
              <c:strCache>
                <c:ptCount val="7"/>
                <c:pt idx="0">
                  <c:v>Lun</c:v>
                </c:pt>
                <c:pt idx="1">
                  <c:v>Mar</c:v>
                </c:pt>
                <c:pt idx="2">
                  <c:v>Mié</c:v>
                </c:pt>
                <c:pt idx="3">
                  <c:v>Jue</c:v>
                </c:pt>
                <c:pt idx="4">
                  <c:v>Vie</c:v>
                </c:pt>
                <c:pt idx="5">
                  <c:v>Sáb</c:v>
                </c:pt>
                <c:pt idx="6">
                  <c:v>Dom</c:v>
                </c:pt>
              </c:strCache>
            </c:strRef>
          </c:cat>
          <c:val>
            <c:numRef>
              <c:f>'8'!$F$40:$L$40</c:f>
              <c:numCache>
                <c:formatCode>#,##0;\-#,##0;\-;"··"</c:formatCode>
                <c:ptCount val="7"/>
                <c:pt idx="0">
                  <c:v>9188</c:v>
                </c:pt>
                <c:pt idx="1">
                  <c:v>345011</c:v>
                </c:pt>
                <c:pt idx="2">
                  <c:v>359537</c:v>
                </c:pt>
                <c:pt idx="3">
                  <c:v>374176</c:v>
                </c:pt>
                <c:pt idx="4">
                  <c:v>417629</c:v>
                </c:pt>
                <c:pt idx="5">
                  <c:v>502605</c:v>
                </c:pt>
                <c:pt idx="6">
                  <c:v>325366</c:v>
                </c:pt>
              </c:numCache>
            </c:numRef>
          </c:val>
          <c:extLst>
            <c:ext xmlns:c16="http://schemas.microsoft.com/office/drawing/2014/chart" uri="{C3380CC4-5D6E-409C-BE32-E72D297353CC}">
              <c16:uniqueId val="{00000000-F195-48AF-9F36-B3001C895064}"/>
            </c:ext>
          </c:extLst>
        </c:ser>
        <c:dLbls>
          <c:showLegendKey val="0"/>
          <c:showVal val="0"/>
          <c:showCatName val="0"/>
          <c:showSerName val="0"/>
          <c:showPercent val="0"/>
          <c:showBubbleSize val="0"/>
        </c:dLbls>
        <c:gapWidth val="40"/>
        <c:axId val="1152967216"/>
        <c:axId val="1"/>
      </c:barChart>
      <c:catAx>
        <c:axId val="11529672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
        <c:crossesAt val="0"/>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152967216"/>
        <c:crossesAt val="1"/>
        <c:crossBetween val="between"/>
        <c:majorUnit val="50000"/>
        <c:minorUnit val="100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22" r="0.75000000000000022" t="1"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95715675626763"/>
          <c:y val="3.9156824146981607E-2"/>
          <c:w val="0.82262600306163491"/>
          <c:h val="0.66584354039078453"/>
        </c:manualLayout>
      </c:layout>
      <c:lineChart>
        <c:grouping val="standard"/>
        <c:varyColors val="0"/>
        <c:ser>
          <c:idx val="0"/>
          <c:order val="0"/>
          <c:tx>
            <c:v>Total</c:v>
          </c:tx>
          <c:spPr>
            <a:ln w="25400">
              <a:solidFill>
                <a:srgbClr val="666699"/>
              </a:solidFill>
              <a:prstDash val="solid"/>
            </a:ln>
          </c:spPr>
          <c:marker>
            <c:symbol val="diamond"/>
            <c:size val="6"/>
            <c:spPr>
              <a:solidFill>
                <a:srgbClr val="666699"/>
              </a:solidFill>
              <a:ln>
                <a:solidFill>
                  <a:srgbClr val="666699"/>
                </a:solidFill>
                <a:prstDash val="solid"/>
              </a:ln>
            </c:spPr>
          </c:marker>
          <c:cat>
            <c:strRef>
              <c:f>'10'!$A$69:$L$69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'10'!$A$72:$L$72</c:f>
              <c:numCache>
                <c:formatCode>#,##0</c:formatCode>
                <c:ptCount val="12"/>
                <c:pt idx="0">
                  <c:v>158791</c:v>
                </c:pt>
                <c:pt idx="1">
                  <c:v>194374</c:v>
                </c:pt>
                <c:pt idx="2">
                  <c:v>209504</c:v>
                </c:pt>
                <c:pt idx="3">
                  <c:v>182178</c:v>
                </c:pt>
                <c:pt idx="4">
                  <c:v>213689</c:v>
                </c:pt>
                <c:pt idx="5">
                  <c:v>141722</c:v>
                </c:pt>
                <c:pt idx="6">
                  <c:v>122382</c:v>
                </c:pt>
                <c:pt idx="7">
                  <c:v>147765</c:v>
                </c:pt>
                <c:pt idx="8">
                  <c:v>146790</c:v>
                </c:pt>
                <c:pt idx="9">
                  <c:v>208512</c:v>
                </c:pt>
                <c:pt idx="10">
                  <c:v>166073</c:v>
                </c:pt>
                <c:pt idx="11">
                  <c:v>153733</c:v>
                </c:pt>
              </c:numCache>
            </c:numRef>
          </c:val>
          <c:smooth val="0"/>
          <c:extLst>
            <c:ext xmlns:c16="http://schemas.microsoft.com/office/drawing/2014/chart" uri="{C3380CC4-5D6E-409C-BE32-E72D297353CC}">
              <c16:uniqueId val="{00000000-3DA3-49F1-97E4-AE6834C403A5}"/>
            </c:ext>
          </c:extLst>
        </c:ser>
        <c:ser>
          <c:idx val="1"/>
          <c:order val="1"/>
          <c:tx>
            <c:v>Hombres</c:v>
          </c:tx>
          <c:spPr>
            <a:ln w="25400">
              <a:solidFill>
                <a:srgbClr val="993366"/>
              </a:solidFill>
              <a:prstDash val="solid"/>
            </a:ln>
          </c:spPr>
          <c:marker>
            <c:symbol val="square"/>
            <c:size val="6"/>
            <c:spPr>
              <a:solidFill>
                <a:srgbClr val="993366"/>
              </a:solidFill>
              <a:ln>
                <a:solidFill>
                  <a:srgbClr val="993366"/>
                </a:solidFill>
                <a:prstDash val="solid"/>
              </a:ln>
            </c:spPr>
          </c:marker>
          <c:cat>
            <c:strRef>
              <c:f>'10'!$A$69:$L$69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'10'!$A$70:$L$70</c:f>
              <c:numCache>
                <c:formatCode>#,##0</c:formatCode>
                <c:ptCount val="12"/>
                <c:pt idx="0">
                  <c:v>75322</c:v>
                </c:pt>
                <c:pt idx="1">
                  <c:v>91957</c:v>
                </c:pt>
                <c:pt idx="2">
                  <c:v>97863</c:v>
                </c:pt>
                <c:pt idx="3">
                  <c:v>84658</c:v>
                </c:pt>
                <c:pt idx="4">
                  <c:v>99975</c:v>
                </c:pt>
                <c:pt idx="5">
                  <c:v>66575</c:v>
                </c:pt>
                <c:pt idx="6">
                  <c:v>57295</c:v>
                </c:pt>
                <c:pt idx="7">
                  <c:v>70830</c:v>
                </c:pt>
                <c:pt idx="8">
                  <c:v>68576</c:v>
                </c:pt>
                <c:pt idx="9">
                  <c:v>97424</c:v>
                </c:pt>
                <c:pt idx="10">
                  <c:v>77809</c:v>
                </c:pt>
                <c:pt idx="11">
                  <c:v>73914</c:v>
                </c:pt>
              </c:numCache>
            </c:numRef>
          </c:val>
          <c:smooth val="0"/>
          <c:extLst>
            <c:ext xmlns:c16="http://schemas.microsoft.com/office/drawing/2014/chart" uri="{C3380CC4-5D6E-409C-BE32-E72D297353CC}">
              <c16:uniqueId val="{00000001-3DA3-49F1-97E4-AE6834C403A5}"/>
            </c:ext>
          </c:extLst>
        </c:ser>
        <c:ser>
          <c:idx val="2"/>
          <c:order val="2"/>
          <c:tx>
            <c:v>Mujeres</c:v>
          </c:tx>
          <c:spPr>
            <a:ln w="25400">
              <a:solidFill>
                <a:srgbClr val="84AE21"/>
              </a:solidFill>
              <a:prstDash val="solid"/>
            </a:ln>
          </c:spPr>
          <c:marker>
            <c:symbol val="triangle"/>
            <c:size val="6"/>
            <c:spPr>
              <a:solidFill>
                <a:srgbClr val="84AE21"/>
              </a:solidFill>
              <a:ln>
                <a:solidFill>
                  <a:srgbClr val="84AE21"/>
                </a:solidFill>
                <a:prstDash val="solid"/>
              </a:ln>
            </c:spPr>
          </c:marker>
          <c:cat>
            <c:strRef>
              <c:f>'10'!$A$69:$L$69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'10'!$A$71:$L$71</c:f>
              <c:numCache>
                <c:formatCode>#,##0</c:formatCode>
                <c:ptCount val="12"/>
                <c:pt idx="0">
                  <c:v>83469</c:v>
                </c:pt>
                <c:pt idx="1">
                  <c:v>102417</c:v>
                </c:pt>
                <c:pt idx="2">
                  <c:v>111641</c:v>
                </c:pt>
                <c:pt idx="3">
                  <c:v>97520</c:v>
                </c:pt>
                <c:pt idx="4">
                  <c:v>113714</c:v>
                </c:pt>
                <c:pt idx="5">
                  <c:v>75147</c:v>
                </c:pt>
                <c:pt idx="6">
                  <c:v>65087</c:v>
                </c:pt>
                <c:pt idx="7">
                  <c:v>76935</c:v>
                </c:pt>
                <c:pt idx="8">
                  <c:v>78214</c:v>
                </c:pt>
                <c:pt idx="9">
                  <c:v>111088</c:v>
                </c:pt>
                <c:pt idx="10">
                  <c:v>88264</c:v>
                </c:pt>
                <c:pt idx="11">
                  <c:v>79819</c:v>
                </c:pt>
              </c:numCache>
            </c:numRef>
          </c:val>
          <c:smooth val="0"/>
          <c:extLst>
            <c:ext xmlns:c16="http://schemas.microsoft.com/office/drawing/2014/chart" uri="{C3380CC4-5D6E-409C-BE32-E72D297353CC}">
              <c16:uniqueId val="{00000002-3DA3-49F1-97E4-AE6834C403A5}"/>
            </c:ext>
          </c:extLst>
        </c:ser>
        <c:dLbls>
          <c:showLegendKey val="0"/>
          <c:showVal val="0"/>
          <c:showCatName val="0"/>
          <c:showSerName val="0"/>
          <c:showPercent val="0"/>
          <c:showBubbleSize val="0"/>
        </c:dLbls>
        <c:marker val="1"/>
        <c:smooth val="0"/>
        <c:axId val="897331424"/>
        <c:axId val="1"/>
      </c:lineChart>
      <c:catAx>
        <c:axId val="89733142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
        <c:crossesAt val="0"/>
        <c:auto val="1"/>
        <c:lblAlgn val="ctr"/>
        <c:lblOffset val="100"/>
        <c:tickLblSkip val="1"/>
        <c:tickMarkSkip val="1"/>
        <c:noMultiLvlLbl val="0"/>
      </c:catAx>
      <c:valAx>
        <c:axId val="1"/>
        <c:scaling>
          <c:orientation val="minMax"/>
          <c:max val="240000"/>
          <c:min val="0"/>
        </c:scaling>
        <c:delete val="0"/>
        <c:axPos val="l"/>
        <c:numFmt formatCode="#,##0" sourceLinked="0"/>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897331424"/>
        <c:crossesAt val="1"/>
        <c:crossBetween val="midCat"/>
        <c:majorUnit val="30000"/>
        <c:minorUnit val="3000"/>
      </c:valAx>
      <c:dTable>
        <c:showHorzBorder val="1"/>
        <c:showVertBorder val="1"/>
        <c:showOutline val="1"/>
        <c:showKeys val="1"/>
        <c:txPr>
          <a:bodyPr/>
          <a:lstStyle/>
          <a:p>
            <a:pPr rtl="0">
              <a:defRPr sz="800" b="0" i="0" u="none" strike="noStrike" baseline="0">
                <a:solidFill>
                  <a:srgbClr val="000000"/>
                </a:solidFill>
                <a:latin typeface="Source Sans Pro"/>
                <a:ea typeface="Source Sans Pro"/>
                <a:cs typeface="Source Sans Pro"/>
              </a:defRPr>
            </a:pPr>
            <a:endParaRPr lang="es-ES"/>
          </a:p>
        </c:txPr>
      </c:dTable>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44" r="0.75000000000000044" t="1"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229885763056715E-2"/>
          <c:y val="3.988604046401964E-2"/>
          <c:w val="0.92873564847285217"/>
          <c:h val="0.82051283240268957"/>
        </c:manualLayout>
      </c:layout>
      <c:lineChart>
        <c:grouping val="standard"/>
        <c:varyColors val="0"/>
        <c:ser>
          <c:idx val="0"/>
          <c:order val="0"/>
          <c:spPr>
            <a:ln>
              <a:solidFill>
                <a:schemeClr val="accent6">
                  <a:lumMod val="75000"/>
                </a:schemeClr>
              </a:solidFill>
            </a:ln>
          </c:spPr>
          <c:marker>
            <c:symbol val="circle"/>
            <c:size val="4"/>
            <c:spPr>
              <a:solidFill>
                <a:schemeClr val="accent6">
                  <a:lumMod val="50000"/>
                </a:schemeClr>
              </a:solidFill>
            </c:spPr>
          </c:marker>
          <c:dLbls>
            <c:dLbl>
              <c:idx val="0"/>
              <c:layout>
                <c:manualLayout>
                  <c:x val="-3.0686612965093979E-2"/>
                  <c:y val="4.2857142857142767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E9-41A4-9377-3BF3E3D6B0D6}"/>
                </c:ext>
              </c:extLst>
            </c:dLbl>
            <c:dLbl>
              <c:idx val="1"/>
              <c:layout>
                <c:manualLayout>
                  <c:x val="-5.3273120271730742E-2"/>
                  <c:y val="-2.627230735942962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E9-41A4-9377-3BF3E3D6B0D6}"/>
                </c:ext>
              </c:extLst>
            </c:dLbl>
            <c:dLbl>
              <c:idx val="2"/>
              <c:layout>
                <c:manualLayout>
                  <c:x val="-4.8935000771962327E-2"/>
                  <c:y val="-4.6575038335261859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E9-41A4-9377-3BF3E3D6B0D6}"/>
                </c:ext>
              </c:extLst>
            </c:dLbl>
            <c:dLbl>
              <c:idx val="3"/>
              <c:layout>
                <c:manualLayout>
                  <c:x val="-5.0663578817353713E-2"/>
                  <c:y val="-3.958644954326946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E9-41A4-9377-3BF3E3D6B0D6}"/>
                </c:ext>
              </c:extLst>
            </c:dLbl>
            <c:dLbl>
              <c:idx val="4"/>
              <c:layout>
                <c:manualLayout>
                  <c:x val="-2.4912756691930361E-2"/>
                  <c:y val="-3.7526478804297374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E9-41A4-9377-3BF3E3D6B0D6}"/>
                </c:ext>
              </c:extLst>
            </c:dLbl>
            <c:dLbl>
              <c:idx val="5"/>
              <c:layout>
                <c:manualLayout>
                  <c:x val="-1.5189308233022596E-2"/>
                  <c:y val="-3.227523909938608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E9-41A4-9377-3BF3E3D6B0D6}"/>
                </c:ext>
              </c:extLst>
            </c:dLbl>
            <c:dLbl>
              <c:idx val="6"/>
              <c:layout>
                <c:manualLayout>
                  <c:x val="-2.0680391073095151E-2"/>
                  <c:y val="-4.4047619047619051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E9-41A4-9377-3BF3E3D6B0D6}"/>
                </c:ext>
              </c:extLst>
            </c:dLbl>
            <c:dLbl>
              <c:idx val="7"/>
              <c:layout>
                <c:manualLayout>
                  <c:x val="-2.2888056595921687E-2"/>
                  <c:y val="5.0925925925925923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E9-41A4-9377-3BF3E3D6B0D6}"/>
                </c:ext>
              </c:extLst>
            </c:dLbl>
            <c:dLbl>
              <c:idx val="8"/>
              <c:layout>
                <c:manualLayout>
                  <c:x val="-5.2941176470588235E-2"/>
                  <c:y val="-4.3010752688172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EF-461E-B5C7-E66277A02808}"/>
                </c:ext>
              </c:extLst>
            </c:dLbl>
            <c:dLbl>
              <c:idx val="9"/>
              <c:layout>
                <c:manualLayout>
                  <c:x val="-3.7079048942411756E-2"/>
                  <c:y val="-6.1508763017526058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E9-41A4-9377-3BF3E3D6B0D6}"/>
                </c:ext>
              </c:extLst>
            </c:dLbl>
            <c:dLbl>
              <c:idx val="10"/>
              <c:layout>
                <c:manualLayout>
                  <c:x val="-3.1089084452678852E-2"/>
                  <c:y val="5.3831550626064213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E9-41A4-9377-3BF3E3D6B0D6}"/>
                </c:ext>
              </c:extLst>
            </c:dLbl>
            <c:dLbl>
              <c:idx val="11"/>
              <c:layout>
                <c:manualLayout>
                  <c:x val="-2.7157943492357572E-2"/>
                  <c:y val="-5.6218402807176007E-2"/>
                </c:manualLayout>
              </c:layout>
              <c:numFmt formatCode="#,##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E9-41A4-9377-3BF3E3D6B0D6}"/>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Source Sans Pro"/>
                    <a:ea typeface="Source Sans Pro"/>
                    <a:cs typeface="Source Sans Pro"/>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'12'!$F$12:$Q$12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'12'!$F$40:$Q$40</c:f>
              <c:numCache>
                <c:formatCode>#,##0;\-#,##0;\-;"··"</c:formatCode>
                <c:ptCount val="12"/>
                <c:pt idx="0">
                  <c:v>129</c:v>
                </c:pt>
                <c:pt idx="1">
                  <c:v>193</c:v>
                </c:pt>
                <c:pt idx="2">
                  <c:v>208</c:v>
                </c:pt>
                <c:pt idx="3">
                  <c:v>248</c:v>
                </c:pt>
                <c:pt idx="4">
                  <c:v>283</c:v>
                </c:pt>
                <c:pt idx="5">
                  <c:v>239</c:v>
                </c:pt>
                <c:pt idx="6">
                  <c:v>165</c:v>
                </c:pt>
                <c:pt idx="7">
                  <c:v>94</c:v>
                </c:pt>
                <c:pt idx="8">
                  <c:v>179</c:v>
                </c:pt>
                <c:pt idx="9">
                  <c:v>267</c:v>
                </c:pt>
                <c:pt idx="10">
                  <c:v>259</c:v>
                </c:pt>
                <c:pt idx="11">
                  <c:v>325</c:v>
                </c:pt>
              </c:numCache>
            </c:numRef>
          </c:val>
          <c:smooth val="0"/>
          <c:extLst>
            <c:ext xmlns:c16="http://schemas.microsoft.com/office/drawing/2014/chart" uri="{C3380CC4-5D6E-409C-BE32-E72D297353CC}">
              <c16:uniqueId val="{0000000B-83E9-41A4-9377-3BF3E3D6B0D6}"/>
            </c:ext>
          </c:extLst>
        </c:ser>
        <c:dLbls>
          <c:showLegendKey val="0"/>
          <c:showVal val="0"/>
          <c:showCatName val="0"/>
          <c:showSerName val="0"/>
          <c:showPercent val="0"/>
          <c:showBubbleSize val="0"/>
        </c:dLbls>
        <c:marker val="1"/>
        <c:smooth val="0"/>
        <c:axId val="897343904"/>
        <c:axId val="1"/>
      </c:lineChart>
      <c:catAx>
        <c:axId val="8973439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897343904"/>
        <c:crosses val="autoZero"/>
        <c:crossBetween val="between"/>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16050932190909E-3"/>
          <c:y val="0.15700514790723621"/>
          <c:w val="0.70393922821089927"/>
          <c:h val="0.83494490724891268"/>
        </c:manualLayout>
      </c:layout>
      <c:ofPieChart>
        <c:ofPieType val="bar"/>
        <c:varyColors val="1"/>
        <c:ser>
          <c:idx val="0"/>
          <c:order val="0"/>
          <c:dPt>
            <c:idx val="0"/>
            <c:bubble3D val="0"/>
            <c:extLst>
              <c:ext xmlns:c16="http://schemas.microsoft.com/office/drawing/2014/chart" uri="{C3380CC4-5D6E-409C-BE32-E72D297353CC}">
                <c16:uniqueId val="{00000000-49B3-4C79-8874-A38BB4103B37}"/>
              </c:ext>
            </c:extLst>
          </c:dPt>
          <c:dPt>
            <c:idx val="1"/>
            <c:bubble3D val="0"/>
            <c:extLst>
              <c:ext xmlns:c16="http://schemas.microsoft.com/office/drawing/2014/chart" uri="{C3380CC4-5D6E-409C-BE32-E72D297353CC}">
                <c16:uniqueId val="{00000001-49B3-4C79-8874-A38BB4103B37}"/>
              </c:ext>
            </c:extLst>
          </c:dPt>
          <c:dPt>
            <c:idx val="2"/>
            <c:bubble3D val="0"/>
            <c:extLst>
              <c:ext xmlns:c16="http://schemas.microsoft.com/office/drawing/2014/chart" uri="{C3380CC4-5D6E-409C-BE32-E72D297353CC}">
                <c16:uniqueId val="{00000002-49B3-4C79-8874-A38BB4103B37}"/>
              </c:ext>
            </c:extLst>
          </c:dPt>
          <c:dPt>
            <c:idx val="3"/>
            <c:bubble3D val="0"/>
            <c:extLst>
              <c:ext xmlns:c16="http://schemas.microsoft.com/office/drawing/2014/chart" uri="{C3380CC4-5D6E-409C-BE32-E72D297353CC}">
                <c16:uniqueId val="{00000003-49B3-4C79-8874-A38BB4103B37}"/>
              </c:ext>
            </c:extLst>
          </c:dPt>
          <c:dPt>
            <c:idx val="4"/>
            <c:bubble3D val="0"/>
            <c:extLst>
              <c:ext xmlns:c16="http://schemas.microsoft.com/office/drawing/2014/chart" uri="{C3380CC4-5D6E-409C-BE32-E72D297353CC}">
                <c16:uniqueId val="{00000004-49B3-4C79-8874-A38BB4103B37}"/>
              </c:ext>
            </c:extLst>
          </c:dPt>
          <c:dPt>
            <c:idx val="5"/>
            <c:bubble3D val="0"/>
            <c:extLst>
              <c:ext xmlns:c16="http://schemas.microsoft.com/office/drawing/2014/chart" uri="{C3380CC4-5D6E-409C-BE32-E72D297353CC}">
                <c16:uniqueId val="{00000005-49B3-4C79-8874-A38BB4103B37}"/>
              </c:ext>
            </c:extLst>
          </c:dPt>
          <c:dPt>
            <c:idx val="6"/>
            <c:bubble3D val="0"/>
            <c:extLst>
              <c:ext xmlns:c16="http://schemas.microsoft.com/office/drawing/2014/chart" uri="{C3380CC4-5D6E-409C-BE32-E72D297353CC}">
                <c16:uniqueId val="{00000006-49B3-4C79-8874-A38BB4103B37}"/>
              </c:ext>
            </c:extLst>
          </c:dPt>
          <c:dPt>
            <c:idx val="7"/>
            <c:bubble3D val="0"/>
            <c:extLst>
              <c:ext xmlns:c16="http://schemas.microsoft.com/office/drawing/2014/chart" uri="{C3380CC4-5D6E-409C-BE32-E72D297353CC}">
                <c16:uniqueId val="{00000007-49B3-4C79-8874-A38BB4103B37}"/>
              </c:ext>
            </c:extLst>
          </c:dPt>
          <c:dPt>
            <c:idx val="8"/>
            <c:bubble3D val="0"/>
            <c:extLst>
              <c:ext xmlns:c16="http://schemas.microsoft.com/office/drawing/2014/chart" uri="{C3380CC4-5D6E-409C-BE32-E72D297353CC}">
                <c16:uniqueId val="{00000008-49B3-4C79-8874-A38BB4103B37}"/>
              </c:ext>
            </c:extLst>
          </c:dPt>
          <c:dPt>
            <c:idx val="9"/>
            <c:bubble3D val="0"/>
            <c:extLst>
              <c:ext xmlns:c16="http://schemas.microsoft.com/office/drawing/2014/chart" uri="{C3380CC4-5D6E-409C-BE32-E72D297353CC}">
                <c16:uniqueId val="{00000009-49B3-4C79-8874-A38BB4103B37}"/>
              </c:ext>
            </c:extLst>
          </c:dPt>
          <c:dPt>
            <c:idx val="10"/>
            <c:bubble3D val="0"/>
            <c:extLst>
              <c:ext xmlns:c16="http://schemas.microsoft.com/office/drawing/2014/chart" uri="{C3380CC4-5D6E-409C-BE32-E72D297353CC}">
                <c16:uniqueId val="{0000000A-49B3-4C79-8874-A38BB4103B37}"/>
              </c:ext>
            </c:extLst>
          </c:dPt>
          <c:dPt>
            <c:idx val="11"/>
            <c:bubble3D val="0"/>
            <c:spPr>
              <a:solidFill>
                <a:schemeClr val="accent6">
                  <a:lumMod val="60000"/>
                  <a:lumOff val="40000"/>
                </a:schemeClr>
              </a:solidFill>
            </c:spPr>
            <c:extLst>
              <c:ext xmlns:c16="http://schemas.microsoft.com/office/drawing/2014/chart" uri="{C3380CC4-5D6E-409C-BE32-E72D297353CC}">
                <c16:uniqueId val="{0000000B-49B3-4C79-8874-A38BB4103B37}"/>
              </c:ext>
            </c:extLst>
          </c:dPt>
          <c:dPt>
            <c:idx val="12"/>
            <c:bubble3D val="0"/>
            <c:extLst>
              <c:ext xmlns:c16="http://schemas.microsoft.com/office/drawing/2014/chart" uri="{C3380CC4-5D6E-409C-BE32-E72D297353CC}">
                <c16:uniqueId val="{0000000C-49B3-4C79-8874-A38BB4103B37}"/>
              </c:ext>
            </c:extLst>
          </c:dPt>
          <c:dPt>
            <c:idx val="13"/>
            <c:bubble3D val="0"/>
            <c:extLst>
              <c:ext xmlns:c16="http://schemas.microsoft.com/office/drawing/2014/chart" uri="{C3380CC4-5D6E-409C-BE32-E72D297353CC}">
                <c16:uniqueId val="{0000000D-49B3-4C79-8874-A38BB4103B37}"/>
              </c:ext>
            </c:extLst>
          </c:dPt>
          <c:dPt>
            <c:idx val="14"/>
            <c:bubble3D val="0"/>
            <c:extLst>
              <c:ext xmlns:c16="http://schemas.microsoft.com/office/drawing/2014/chart" uri="{C3380CC4-5D6E-409C-BE32-E72D297353CC}">
                <c16:uniqueId val="{0000000E-49B3-4C79-8874-A38BB4103B37}"/>
              </c:ext>
            </c:extLst>
          </c:dPt>
          <c:dPt>
            <c:idx val="15"/>
            <c:bubble3D val="0"/>
            <c:extLst>
              <c:ext xmlns:c16="http://schemas.microsoft.com/office/drawing/2014/chart" uri="{C3380CC4-5D6E-409C-BE32-E72D297353CC}">
                <c16:uniqueId val="{0000000F-49B3-4C79-8874-A38BB4103B37}"/>
              </c:ext>
            </c:extLst>
          </c:dPt>
          <c:dPt>
            <c:idx val="16"/>
            <c:bubble3D val="0"/>
            <c:extLst>
              <c:ext xmlns:c16="http://schemas.microsoft.com/office/drawing/2014/chart" uri="{C3380CC4-5D6E-409C-BE32-E72D297353CC}">
                <c16:uniqueId val="{00000010-49B3-4C79-8874-A38BB4103B37}"/>
              </c:ext>
            </c:extLst>
          </c:dPt>
          <c:dPt>
            <c:idx val="17"/>
            <c:bubble3D val="0"/>
            <c:extLst>
              <c:ext xmlns:c16="http://schemas.microsoft.com/office/drawing/2014/chart" uri="{C3380CC4-5D6E-409C-BE32-E72D297353CC}">
                <c16:uniqueId val="{00000011-49B3-4C79-8874-A38BB4103B37}"/>
              </c:ext>
            </c:extLst>
          </c:dPt>
          <c:dPt>
            <c:idx val="18"/>
            <c:bubble3D val="0"/>
            <c:extLst>
              <c:ext xmlns:c16="http://schemas.microsoft.com/office/drawing/2014/chart" uri="{C3380CC4-5D6E-409C-BE32-E72D297353CC}">
                <c16:uniqueId val="{00000012-49B3-4C79-8874-A38BB4103B37}"/>
              </c:ext>
            </c:extLst>
          </c:dPt>
          <c:dLbls>
            <c:dLbl>
              <c:idx val="0"/>
              <c:layout>
                <c:manualLayout>
                  <c:x val="-7.8180221092487387E-2"/>
                  <c:y val="-0.21673041626607975"/>
                </c:manualLayout>
              </c:layout>
              <c:numFmt formatCode="0.0%" sourceLinked="0"/>
              <c:spPr>
                <a:noFill/>
                <a:ln>
                  <a:noFill/>
                </a:ln>
                <a:effectLst/>
              </c:spPr>
              <c:txPr>
                <a:bodyPr wrap="square" lIns="38100" tIns="19050" rIns="38100" bIns="19050" anchor="ctr">
                  <a:spAutoFit/>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9B3-4C79-8874-A38BB4103B37}"/>
                </c:ext>
              </c:extLst>
            </c:dLbl>
            <c:dLbl>
              <c:idx val="1"/>
              <c:layout>
                <c:manualLayout>
                  <c:x val="7.8691185293416885E-2"/>
                  <c:y val="-4.4113875271141058E-2"/>
                </c:manualLayout>
              </c:layout>
              <c:numFmt formatCode="0.0%" sourceLinked="0"/>
              <c:spPr>
                <a:noFill/>
                <a:ln>
                  <a:noFill/>
                </a:ln>
                <a:effectLst/>
              </c:spPr>
              <c:txPr>
                <a:bodyPr wrap="square" lIns="38100" tIns="19050" rIns="38100" bIns="19050" anchor="ctr">
                  <a:spAutoFit/>
                </a:bodyPr>
                <a:lstStyle/>
                <a:p>
                  <a:pPr>
                    <a:defRPr>
                      <a:solidFill>
                        <a:schemeClr val="bg1"/>
                      </a:solidFill>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B3-4C79-8874-A38BB4103B37}"/>
                </c:ext>
              </c:extLst>
            </c:dLbl>
            <c:dLbl>
              <c:idx val="2"/>
              <c:numFmt formatCode="0.0%" sourceLinked="0"/>
              <c:spPr>
                <a:noFill/>
                <a:ln>
                  <a:noFill/>
                </a:ln>
                <a:effectLst/>
              </c:spPr>
              <c:txPr>
                <a:bodyPr wrap="square" lIns="38100" tIns="19050" rIns="38100" bIns="19050" anchor="ctr">
                  <a:spAutoFit/>
                </a:bodyPr>
                <a:lstStyle/>
                <a:p>
                  <a:pPr>
                    <a:defRPr>
                      <a:solidFill>
                        <a:schemeClr val="bg1"/>
                      </a:solidFill>
                    </a:defRPr>
                  </a:pPr>
                  <a:endParaRPr lang="es-ES"/>
                </a:p>
              </c:txPr>
              <c:dLblPos val="bestFit"/>
              <c:showLegendKey val="0"/>
              <c:showVal val="1"/>
              <c:showCatName val="1"/>
              <c:showSerName val="0"/>
              <c:showPercent val="1"/>
              <c:showBubbleSize val="0"/>
              <c:extLst>
                <c:ext xmlns:c16="http://schemas.microsoft.com/office/drawing/2014/chart" uri="{C3380CC4-5D6E-409C-BE32-E72D297353CC}">
                  <c16:uniqueId val="{00000002-49B3-4C79-8874-A38BB4103B37}"/>
                </c:ext>
              </c:extLst>
            </c:dLbl>
            <c:dLbl>
              <c:idx val="3"/>
              <c:layout>
                <c:manualLayout>
                  <c:x val="-3.0213600259500935E-2"/>
                  <c:y val="-1.206607498986944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9B3-4C79-8874-A38BB4103B37}"/>
                </c:ext>
              </c:extLst>
            </c:dLbl>
            <c:dLbl>
              <c:idx val="4"/>
              <c:layout>
                <c:manualLayout>
                  <c:x val="1.0670080749567205E-2"/>
                  <c:y val="-2.679803268789181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9B3-4C79-8874-A38BB4103B37}"/>
                </c:ext>
              </c:extLst>
            </c:dLbl>
            <c:dLbl>
              <c:idx val="5"/>
              <c:layout>
                <c:manualLayout>
                  <c:x val="2.0763518304287793E-3"/>
                  <c:y val="5.322230785733014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B3-4C79-8874-A38BB4103B37}"/>
                </c:ext>
              </c:extLst>
            </c:dLbl>
            <c:dLbl>
              <c:idx val="6"/>
              <c:layout>
                <c:manualLayout>
                  <c:x val="5.6342127850132475E-3"/>
                  <c:y val="-6.3182818595707826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9B3-4C79-8874-A38BB4103B37}"/>
                </c:ext>
              </c:extLst>
            </c:dLbl>
            <c:dLbl>
              <c:idx val="7"/>
              <c:layout>
                <c:manualLayout>
                  <c:x val="3.3500879834424636E-3"/>
                  <c:y val="-6.2979413143488244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9B3-4C79-8874-A38BB4103B37}"/>
                </c:ext>
              </c:extLst>
            </c:dLbl>
            <c:dLbl>
              <c:idx val="8"/>
              <c:layout>
                <c:manualLayout>
                  <c:x val="2.8097289880325295E-4"/>
                  <c:y val="-2.177455366010631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9B3-4C79-8874-A38BB4103B37}"/>
                </c:ext>
              </c:extLst>
            </c:dLbl>
            <c:dLbl>
              <c:idx val="9"/>
              <c:layout>
                <c:manualLayout>
                  <c:x val="-9.30816021311226E-4"/>
                  <c:y val="-2.084937667352630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9B3-4C79-8874-A38BB4103B37}"/>
                </c:ext>
              </c:extLst>
            </c:dLbl>
            <c:dLbl>
              <c:idx val="10"/>
              <c:layout>
                <c:manualLayout>
                  <c:x val="1.1677541401017909E-3"/>
                  <c:y val="-4.561049445005045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9B3-4C79-8874-A38BB4103B37}"/>
                </c:ext>
              </c:extLst>
            </c:dLbl>
            <c:dLbl>
              <c:idx val="11"/>
              <c:layout>
                <c:manualLayout>
                  <c:x val="-7.252246950720661E-4"/>
                  <c:y val="-5.2567596557998367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9B3-4C79-8874-A38BB4103B37}"/>
                </c:ext>
              </c:extLst>
            </c:dLbl>
            <c:dLbl>
              <c:idx val="16"/>
              <c:layout>
                <c:manualLayout>
                  <c:x val="3.5803663441085539E-3"/>
                  <c:y val="-1.9895595795227917E-4"/>
                </c:manualLayout>
              </c:layout>
              <c:tx>
                <c:rich>
                  <a:bodyPr/>
                  <a:lstStyle/>
                  <a:p>
                    <a:r>
                      <a:rPr lang="en-US" baseline="0"/>
                      <a:t>Resto de actividades; </a:t>
                    </a:r>
                    <a:fld id="{53380EA1-3881-4AA5-9DE9-63C237CB9AEB}" type="VALUE">
                      <a:rPr lang="en-US" baseline="0"/>
                      <a:pPr/>
                      <a:t>[VALOR]</a:t>
                    </a:fld>
                    <a:r>
                      <a:rPr lang="en-US" baseline="0"/>
                      <a:t>; </a:t>
                    </a:r>
                    <a:fld id="{6A8FE772-A876-4D0D-A676-731C9DAE8F8A}"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49B3-4C79-8874-A38BB4103B37}"/>
                </c:ext>
              </c:extLst>
            </c:dLbl>
            <c:dLbl>
              <c:idx val="17"/>
              <c:layout>
                <c:manualLayout>
                  <c:x val="4.3763796751071444E-3"/>
                  <c:y val="3.8373709845300617E-3"/>
                </c:manualLayout>
              </c:layout>
              <c:tx>
                <c:rich>
                  <a:bodyPr/>
                  <a:lstStyle/>
                  <a:p>
                    <a:r>
                      <a:rPr lang="en-US" baseline="0"/>
                      <a:t>Resto de actividades; </a:t>
                    </a:r>
                    <a:fld id="{48F6061A-77A3-441A-9344-4F773610593D}" type="VALUE">
                      <a:rPr lang="en-US" baseline="0"/>
                      <a:pPr/>
                      <a:t>[VALOR]</a:t>
                    </a:fld>
                    <a:r>
                      <a:rPr lang="en-US" baseline="0"/>
                      <a:t>; </a:t>
                    </a:r>
                    <a:fld id="{9737C398-7FD1-4040-BAE2-D060C14B9853}" type="PERCENTAGE">
                      <a:rPr lang="en-US" baseline="0"/>
                      <a:pPr/>
                      <a:t>[PORCENTAJE]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49B3-4C79-8874-A38BB4103B37}"/>
                </c:ext>
              </c:extLst>
            </c:dLbl>
            <c:numFmt formatCode="0.0%" sourceLinked="0"/>
            <c:spPr>
              <a:noFill/>
              <a:ln>
                <a:noFill/>
              </a:ln>
              <a:effectLst/>
            </c:sp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'14'!$B$14:$B$29</c:f>
              <c:strCache>
                <c:ptCount val="16"/>
                <c:pt idx="0">
                  <c:v>Visitas Guiadas</c:v>
                </c:pt>
                <c:pt idx="1">
                  <c:v>Talleres</c:v>
                </c:pt>
                <c:pt idx="2">
                  <c:v>Actividades didácticas</c:v>
                </c:pt>
                <c:pt idx="3">
                  <c:v>Otros</c:v>
                </c:pt>
                <c:pt idx="4">
                  <c:v>Conferencias</c:v>
                </c:pt>
                <c:pt idx="5">
                  <c:v>Exposiciones</c:v>
                </c:pt>
                <c:pt idx="6">
                  <c:v>Conciertos</c:v>
                </c:pt>
                <c:pt idx="7">
                  <c:v>Presentaciones</c:v>
                </c:pt>
                <c:pt idx="8">
                  <c:v>Representaciones</c:v>
                </c:pt>
                <c:pt idx="9">
                  <c:v>Celebraciones</c:v>
                </c:pt>
                <c:pt idx="10">
                  <c:v>Cursos</c:v>
                </c:pt>
                <c:pt idx="11">
                  <c:v>Proyecciones</c:v>
                </c:pt>
                <c:pt idx="12">
                  <c:v>Ciclos</c:v>
                </c:pt>
                <c:pt idx="13">
                  <c:v>Jornadas y Congresos</c:v>
                </c:pt>
                <c:pt idx="14">
                  <c:v>Festivales</c:v>
                </c:pt>
                <c:pt idx="15">
                  <c:v>Clubes de lectura</c:v>
                </c:pt>
              </c:strCache>
            </c:strRef>
          </c:cat>
          <c:val>
            <c:numRef>
              <c:f>'14'!$C$14:$C$29</c:f>
              <c:numCache>
                <c:formatCode>General</c:formatCode>
                <c:ptCount val="16"/>
                <c:pt idx="0">
                  <c:v>865</c:v>
                </c:pt>
                <c:pt idx="1">
                  <c:v>431</c:v>
                </c:pt>
                <c:pt idx="2">
                  <c:v>281</c:v>
                </c:pt>
                <c:pt idx="3">
                  <c:v>180</c:v>
                </c:pt>
                <c:pt idx="4">
                  <c:v>149</c:v>
                </c:pt>
                <c:pt idx="5">
                  <c:v>110</c:v>
                </c:pt>
                <c:pt idx="6">
                  <c:v>87</c:v>
                </c:pt>
                <c:pt idx="7">
                  <c:v>55</c:v>
                </c:pt>
                <c:pt idx="8">
                  <c:v>39</c:v>
                </c:pt>
                <c:pt idx="9">
                  <c:v>37</c:v>
                </c:pt>
                <c:pt idx="10">
                  <c:v>25</c:v>
                </c:pt>
                <c:pt idx="11">
                  <c:v>23</c:v>
                </c:pt>
                <c:pt idx="12">
                  <c:v>16</c:v>
                </c:pt>
                <c:pt idx="13">
                  <c:v>9</c:v>
                </c:pt>
                <c:pt idx="14">
                  <c:v>6</c:v>
                </c:pt>
                <c:pt idx="15">
                  <c:v>3</c:v>
                </c:pt>
              </c:numCache>
            </c:numRef>
          </c:val>
          <c:extLst>
            <c:ext xmlns:c16="http://schemas.microsoft.com/office/drawing/2014/chart" uri="{C3380CC4-5D6E-409C-BE32-E72D297353CC}">
              <c16:uniqueId val="{00000013-49B3-4C79-8874-A38BB4103B37}"/>
            </c:ext>
          </c:extLst>
        </c:ser>
        <c:dLbls>
          <c:showLegendKey val="0"/>
          <c:showVal val="0"/>
          <c:showCatName val="0"/>
          <c:showSerName val="0"/>
          <c:showPercent val="0"/>
          <c:showBubbleSize val="0"/>
          <c:showLeaderLines val="1"/>
        </c:dLbls>
        <c:gapWidth val="218"/>
        <c:splitType val="percent"/>
        <c:splitPos val="1"/>
        <c:secondPieSize val="77"/>
        <c:serLines>
          <c:spPr>
            <a:ln>
              <a:solidFill>
                <a:srgbClr val="4F81BD">
                  <a:alpha val="31000"/>
                </a:srgbClr>
              </a:solidFill>
            </a:ln>
          </c:spPr>
        </c:serLines>
      </c:ofPieChart>
      <c:spPr>
        <a:noFill/>
        <a:ln w="25400">
          <a:noFill/>
        </a:ln>
      </c:spPr>
    </c:plotArea>
    <c:plotVisOnly val="1"/>
    <c:dispBlanksAs val="zero"/>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35388513513513509"/>
          <c:y val="8.5245905904096045E-2"/>
          <c:w val="0.50506756756756765"/>
          <c:h val="0.85245905904096053"/>
        </c:manualLayout>
      </c:layout>
      <c:barChart>
        <c:barDir val="bar"/>
        <c:grouping val="clustered"/>
        <c:varyColors val="0"/>
        <c:ser>
          <c:idx val="0"/>
          <c:order val="0"/>
          <c:invertIfNegative val="0"/>
          <c:cat>
            <c:strRef>
              <c:f>'15'!$I$10:$I$19</c:f>
              <c:strCache>
                <c:ptCount val="10"/>
                <c:pt idx="0">
                  <c:v>Día de Andalucía 2024</c:v>
                </c:pt>
                <c:pt idx="1">
                  <c:v>Pedro Roldán escultor (1624-1699)</c:v>
                </c:pt>
                <c:pt idx="2">
                  <c:v>El museo restaura</c:v>
                </c:pt>
                <c:pt idx="3">
                  <c:v>Presentación última donación</c:v>
                </c:pt>
                <c:pt idx="4">
                  <c:v>Tres esculturas recuperadas</c:v>
                </c:pt>
                <c:pt idx="5">
                  <c:v>Del Greco a Zuloaga. Obras del Museo de BBAA de Bilbao</c:v>
                </c:pt>
                <c:pt idx="6">
                  <c:v>Reflejos. Picasso/Koons en la Alhambra</c:v>
                </c:pt>
                <c:pt idx="7">
                  <c:v>Belenes</c:v>
                </c:pt>
                <c:pt idx="8">
                  <c:v>La representación figurativa en el mundo musulmán</c:v>
                </c:pt>
                <c:pt idx="9">
                  <c:v>El arte que conecta. Cristo muerto sostenido por un ángel, de Alonso Cano</c:v>
                </c:pt>
              </c:strCache>
            </c:strRef>
          </c:cat>
          <c:val>
            <c:numRef>
              <c:f>'15'!$G$10:$G$19</c:f>
              <c:numCache>
                <c:formatCode>#,##0;\-#,##0;\-;"··"</c:formatCode>
                <c:ptCount val="10"/>
                <c:pt idx="0">
                  <c:v>1599</c:v>
                </c:pt>
                <c:pt idx="1">
                  <c:v>1479</c:v>
                </c:pt>
                <c:pt idx="2">
                  <c:v>1399</c:v>
                </c:pt>
                <c:pt idx="3">
                  <c:v>1349</c:v>
                </c:pt>
                <c:pt idx="4">
                  <c:v>1110</c:v>
                </c:pt>
                <c:pt idx="5">
                  <c:v>1054</c:v>
                </c:pt>
                <c:pt idx="6">
                  <c:v>975</c:v>
                </c:pt>
                <c:pt idx="7">
                  <c:v>929</c:v>
                </c:pt>
                <c:pt idx="8">
                  <c:v>924</c:v>
                </c:pt>
                <c:pt idx="9">
                  <c:v>889</c:v>
                </c:pt>
              </c:numCache>
            </c:numRef>
          </c:val>
          <c:extLst>
            <c:ext xmlns:c16="http://schemas.microsoft.com/office/drawing/2014/chart" uri="{C3380CC4-5D6E-409C-BE32-E72D297353CC}">
              <c16:uniqueId val="{00000000-181D-48D5-AF40-FEC2CDE7E053}"/>
            </c:ext>
          </c:extLst>
        </c:ser>
        <c:dLbls>
          <c:showLegendKey val="0"/>
          <c:showVal val="0"/>
          <c:showCatName val="0"/>
          <c:showSerName val="0"/>
          <c:showPercent val="0"/>
          <c:showBubbleSize val="0"/>
        </c:dLbls>
        <c:gapWidth val="40"/>
        <c:axId val="897331904"/>
        <c:axId val="1"/>
      </c:barChart>
      <c:catAx>
        <c:axId val="897331904"/>
        <c:scaling>
          <c:orientation val="maxMin"/>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1"/>
        <c:crossesAt val="0"/>
        <c:auto val="1"/>
        <c:lblAlgn val="ctr"/>
        <c:lblOffset val="100"/>
        <c:tickLblSkip val="1"/>
        <c:tickMarkSkip val="1"/>
        <c:noMultiLvlLbl val="0"/>
      </c:catAx>
      <c:valAx>
        <c:axId val="1"/>
        <c:scaling>
          <c:orientation val="minMax"/>
        </c:scaling>
        <c:delete val="0"/>
        <c:axPos val="t"/>
        <c:majorGridlines/>
        <c:numFmt formatCode="#,##0" sourceLinked="0"/>
        <c:majorTickMark val="out"/>
        <c:minorTickMark val="none"/>
        <c:tickLblPos val="nextTo"/>
        <c:txPr>
          <a:bodyPr rot="0" vert="horz"/>
          <a:lstStyle/>
          <a:p>
            <a:pPr>
              <a:defRPr sz="800" b="0" i="0" u="none" strike="noStrike" baseline="0">
                <a:solidFill>
                  <a:srgbClr val="000000"/>
                </a:solidFill>
                <a:latin typeface="Source Sans Pro"/>
                <a:ea typeface="Source Sans Pro"/>
                <a:cs typeface="Source Sans Pro"/>
              </a:defRPr>
            </a:pPr>
            <a:endParaRPr lang="es-ES"/>
          </a:p>
        </c:txPr>
        <c:crossAx val="897331904"/>
        <c:crossesAt val="1"/>
        <c:crossBetween val="between"/>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22" r="0.75000000000000022"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29714997408763394"/>
          <c:y val="9.181301075535904E-2"/>
          <c:w val="0.86949924127465861"/>
          <c:h val="0.7810232896314897"/>
        </c:manualLayout>
      </c:layout>
      <c:pieChart>
        <c:varyColors val="1"/>
        <c:ser>
          <c:idx val="0"/>
          <c:order val="0"/>
          <c:dPt>
            <c:idx val="0"/>
            <c:bubble3D val="0"/>
            <c:extLst>
              <c:ext xmlns:c16="http://schemas.microsoft.com/office/drawing/2014/chart" uri="{C3380CC4-5D6E-409C-BE32-E72D297353CC}">
                <c16:uniqueId val="{00000000-9430-4AA0-9527-7B4205C6AD51}"/>
              </c:ext>
            </c:extLst>
          </c:dPt>
          <c:dPt>
            <c:idx val="1"/>
            <c:bubble3D val="0"/>
            <c:extLst>
              <c:ext xmlns:c16="http://schemas.microsoft.com/office/drawing/2014/chart" uri="{C3380CC4-5D6E-409C-BE32-E72D297353CC}">
                <c16:uniqueId val="{00000001-9430-4AA0-9527-7B4205C6AD51}"/>
              </c:ext>
            </c:extLst>
          </c:dPt>
          <c:dLbls>
            <c:dLbl>
              <c:idx val="0"/>
              <c:layout>
                <c:manualLayout>
                  <c:x val="-0.13028988414664727"/>
                  <c:y val="-8.5144108563716597E-2"/>
                </c:manualLayout>
              </c:layout>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430-4AA0-9527-7B4205C6AD51}"/>
                </c:ext>
              </c:extLst>
            </c:dLbl>
            <c:dLbl>
              <c:idx val="1"/>
              <c:layout>
                <c:manualLayout>
                  <c:x val="0.12518464650517411"/>
                  <c:y val="0.12365516613262459"/>
                </c:manualLayout>
              </c:layout>
              <c:numFmt formatCode="0.0%" sourceLinked="0"/>
              <c:spPr/>
              <c:txPr>
                <a:bodyPr/>
                <a:lstStyle/>
                <a:p>
                  <a:pPr>
                    <a:defRPr sz="800" b="0" i="0" u="none" strike="noStrike" baseline="0">
                      <a:solidFill>
                        <a:srgbClr val="000000"/>
                      </a:solidFill>
                      <a:latin typeface="Source Sans Pro"/>
                      <a:ea typeface="Source Sans Pro"/>
                      <a:cs typeface="Source Sans Pro"/>
                    </a:defRPr>
                  </a:pPr>
                  <a:endParaRPr lang="es-E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430-4AA0-9527-7B4205C6AD5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Source Sans Pro"/>
                    <a:ea typeface="Source Sans Pro"/>
                    <a:cs typeface="Source Sans Pro"/>
                  </a:defRPr>
                </a:pPr>
                <a:endParaRPr lang="es-ES"/>
              </a:p>
            </c:txPr>
            <c:showLegendKey val="0"/>
            <c:showVal val="1"/>
            <c:showCatName val="1"/>
            <c:showSerName val="0"/>
            <c:showPercent val="1"/>
            <c:showBubbleSize val="0"/>
            <c:showLeaderLines val="1"/>
            <c:extLst>
              <c:ext xmlns:c15="http://schemas.microsoft.com/office/drawing/2012/chart" uri="{CE6537A1-D6FC-4f65-9D91-7224C49458BB}"/>
            </c:extLst>
          </c:dLbls>
          <c:cat>
            <c:strRef>
              <c:f>'16'!$F$12:$G$12</c:f>
              <c:strCache>
                <c:ptCount val="2"/>
                <c:pt idx="0">
                  <c:v>Hombres</c:v>
                </c:pt>
                <c:pt idx="1">
                  <c:v>Mujeres</c:v>
                </c:pt>
              </c:strCache>
            </c:strRef>
          </c:cat>
          <c:val>
            <c:numRef>
              <c:f>'16'!$F$40:$G$40</c:f>
              <c:numCache>
                <c:formatCode>#,##0;\-#,##0;\-;"··"</c:formatCode>
                <c:ptCount val="2"/>
                <c:pt idx="0">
                  <c:v>1425</c:v>
                </c:pt>
                <c:pt idx="1">
                  <c:v>1092</c:v>
                </c:pt>
              </c:numCache>
            </c:numRef>
          </c:val>
          <c:extLst>
            <c:ext xmlns:c16="http://schemas.microsoft.com/office/drawing/2014/chart" uri="{C3380CC4-5D6E-409C-BE32-E72D297353CC}">
              <c16:uniqueId val="{00000002-9430-4AA0-9527-7B4205C6AD5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Source Sans Pro"/>
          <a:ea typeface="Source Sans Pro"/>
          <a:cs typeface="Source Sans Pro"/>
        </a:defRPr>
      </a:pPr>
      <a:endParaRPr lang="es-ES"/>
    </a:p>
  </c:txPr>
  <c:printSettings>
    <c:headerFooter alignWithMargins="0"/>
    <c:pageMargins b="1" l="0.75000000000000044" r="0.75000000000000044"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80010</xdr:colOff>
      <xdr:row>21</xdr:row>
      <xdr:rowOff>120015</xdr:rowOff>
    </xdr:from>
    <xdr:to>
      <xdr:col>10</xdr:col>
      <xdr:colOff>403870</xdr:colOff>
      <xdr:row>36</xdr:row>
      <xdr:rowOff>76200</xdr:rowOff>
    </xdr:to>
    <xdr:sp macro="" textlink="" fLocksText="0">
      <xdr:nvSpPr>
        <xdr:cNvPr id="2" name="1 CuadroTexto">
          <a:extLst>
            <a:ext uri="{FF2B5EF4-FFF2-40B4-BE49-F238E27FC236}">
              <a16:creationId xmlns:a16="http://schemas.microsoft.com/office/drawing/2014/main" id="{7A4AC93F-27DE-47FB-87A1-5F8BB8F05DD2}"/>
            </a:ext>
          </a:extLst>
        </xdr:cNvPr>
        <xdr:cNvSpPr txBox="1">
          <a:spLocks noChangeArrowheads="1"/>
        </xdr:cNvSpPr>
      </xdr:nvSpPr>
      <xdr:spPr bwMode="auto">
        <a:xfrm>
          <a:off x="797560" y="3987165"/>
          <a:ext cx="5797560" cy="2718435"/>
        </a:xfrm>
        <a:prstGeom prst="rect">
          <a:avLst/>
        </a:prstGeom>
        <a:noFill/>
        <a:ln w="9525" cap="flat">
          <a:noFill/>
          <a:round/>
          <a:headEnd/>
          <a:tailEnd/>
        </a:ln>
        <a:effectLst/>
      </xdr:spPr>
      <xdr:txBody>
        <a:bodyPr vertOverflow="clip" wrap="square" lIns="90000" tIns="46800" rIns="90000" bIns="46800" anchor="t" upright="1"/>
        <a:lstStyle/>
        <a:p>
          <a:pPr algn="ctr" rtl="0">
            <a:defRPr sz="1000"/>
          </a:pPr>
          <a:r>
            <a:rPr lang="es-ES" sz="1800" b="1" i="0" strike="noStrike">
              <a:solidFill>
                <a:srgbClr val="000000"/>
              </a:solidFill>
              <a:latin typeface="Source Sans Pro"/>
              <a:ea typeface="Source Sans Pro"/>
            </a:rPr>
            <a:t>Estadística de museos gestionados por la</a:t>
          </a:r>
        </a:p>
        <a:p>
          <a:pPr algn="ctr" rtl="0">
            <a:defRPr sz="1000"/>
          </a:pPr>
          <a:r>
            <a:rPr lang="es-ES" sz="1800" b="1" i="0" strike="noStrike">
              <a:solidFill>
                <a:srgbClr val="000000"/>
              </a:solidFill>
              <a:latin typeface="Source Sans Pro"/>
              <a:ea typeface="Source Sans Pro"/>
            </a:rPr>
            <a:t>Consejería de Cultura y Deporte</a:t>
          </a:r>
        </a:p>
        <a:p>
          <a:pPr algn="ctr" rtl="0">
            <a:defRPr sz="1000"/>
          </a:pPr>
          <a:r>
            <a:rPr lang="es-ES" sz="1400" b="1" i="0" strike="noStrike">
              <a:solidFill>
                <a:srgbClr val="007933"/>
              </a:solidFill>
              <a:latin typeface="Source Sans Pro"/>
              <a:ea typeface="Source Sans Pro"/>
            </a:rPr>
            <a:t>Año 2024</a:t>
          </a:r>
        </a:p>
        <a:p>
          <a:pPr algn="ctr" rtl="0">
            <a:defRPr sz="1000"/>
          </a:pPr>
          <a:endParaRPr lang="es-ES" sz="1400" b="1" i="0" strike="noStrike">
            <a:solidFill>
              <a:srgbClr val="008000"/>
            </a:solidFill>
            <a:latin typeface="Source Sans Pro"/>
            <a:ea typeface="Source Sans Pro"/>
          </a:endParaRPr>
        </a:p>
        <a:p>
          <a:pPr algn="ctr" rtl="0">
            <a:defRPr sz="1000"/>
          </a:pPr>
          <a:endParaRPr lang="es-ES" sz="1400" b="1" i="0" strike="noStrike">
            <a:solidFill>
              <a:srgbClr val="008000"/>
            </a:solidFill>
            <a:latin typeface="Source Sans Pro"/>
            <a:ea typeface="Source Sans Pro"/>
          </a:endParaRPr>
        </a:p>
        <a:p>
          <a:pPr algn="ctr" rtl="0">
            <a:defRPr sz="1000"/>
          </a:pPr>
          <a:r>
            <a:rPr lang="es-ES" sz="1050" b="1" i="0" strike="noStrike">
              <a:solidFill>
                <a:srgbClr val="007933"/>
              </a:solidFill>
              <a:latin typeface="Source Sans Pro"/>
              <a:ea typeface="Source Sans Pro"/>
            </a:rPr>
            <a:t>4 de noviembre</a:t>
          </a:r>
          <a:r>
            <a:rPr lang="es-ES" sz="1050" b="1" i="0" strike="noStrike" baseline="0">
              <a:solidFill>
                <a:srgbClr val="007933"/>
              </a:solidFill>
              <a:latin typeface="Source Sans Pro"/>
              <a:ea typeface="Source Sans Pro"/>
            </a:rPr>
            <a:t> </a:t>
          </a:r>
          <a:r>
            <a:rPr lang="es-ES" sz="1050" b="1" i="0" strike="noStrike">
              <a:solidFill>
                <a:srgbClr val="007933"/>
              </a:solidFill>
              <a:latin typeface="Source Sans Pro"/>
              <a:ea typeface="Source Sans Pro"/>
            </a:rPr>
            <a:t>de 2025</a:t>
          </a:r>
        </a:p>
        <a:p>
          <a:pPr algn="ctr" rtl="0">
            <a:defRPr sz="1000"/>
          </a:pPr>
          <a:endParaRPr lang="es-ES" sz="1200" b="1" i="0" strike="noStrike">
            <a:solidFill>
              <a:srgbClr val="008000"/>
            </a:solidFill>
            <a:latin typeface="Source Sans Pro"/>
            <a:ea typeface="Source Sans Pro"/>
          </a:endParaRPr>
        </a:p>
        <a:p>
          <a:pPr algn="ctr" rtl="0">
            <a:defRPr sz="1000"/>
          </a:pPr>
          <a:r>
            <a:rPr lang="es-ES" sz="1200" b="1" i="0" strike="noStrike">
              <a:solidFill>
                <a:srgbClr val="000000"/>
              </a:solidFill>
              <a:latin typeface="Source Sans Pro"/>
              <a:ea typeface="Source Sans Pro"/>
            </a:rPr>
            <a:t>Servicio de Información y Difusión</a:t>
          </a:r>
        </a:p>
        <a:p>
          <a:pPr algn="ctr" rtl="0">
            <a:defRPr sz="1000"/>
          </a:pPr>
          <a:r>
            <a:rPr lang="es-ES" sz="1200" b="1" i="0" strike="noStrike">
              <a:solidFill>
                <a:srgbClr val="000000"/>
              </a:solidFill>
              <a:latin typeface="Source Sans Pro"/>
              <a:ea typeface="Source Sans Pro"/>
            </a:rPr>
            <a:t>Unidad Estadística y Cartográfica</a:t>
          </a:r>
        </a:p>
        <a:p>
          <a:pPr algn="ctr" rtl="0">
            <a:defRPr sz="1000"/>
          </a:pPr>
          <a:endParaRPr lang="es-ES" sz="1200" b="1" i="0" strike="noStrike">
            <a:solidFill>
              <a:srgbClr val="000000"/>
            </a:solidFill>
            <a:latin typeface="Source Sans Pro"/>
            <a:ea typeface="Source Sans Pro"/>
          </a:endParaRPr>
        </a:p>
      </xdr:txBody>
    </xdr:sp>
    <xdr:clientData/>
  </xdr:twoCellAnchor>
  <xdr:twoCellAnchor>
    <xdr:from>
      <xdr:col>0</xdr:col>
      <xdr:colOff>638175</xdr:colOff>
      <xdr:row>3</xdr:row>
      <xdr:rowOff>57150</xdr:rowOff>
    </xdr:from>
    <xdr:to>
      <xdr:col>10</xdr:col>
      <xdr:colOff>663575</xdr:colOff>
      <xdr:row>7</xdr:row>
      <xdr:rowOff>88900</xdr:rowOff>
    </xdr:to>
    <xdr:grpSp>
      <xdr:nvGrpSpPr>
        <xdr:cNvPr id="3" name="1 Grupo">
          <a:extLst>
            <a:ext uri="{FF2B5EF4-FFF2-40B4-BE49-F238E27FC236}">
              <a16:creationId xmlns:a16="http://schemas.microsoft.com/office/drawing/2014/main" id="{D8711619-D52C-4557-84CA-61B5DDB4D2F0}"/>
            </a:ext>
          </a:extLst>
        </xdr:cNvPr>
        <xdr:cNvGrpSpPr>
          <a:grpSpLocks/>
        </xdr:cNvGrpSpPr>
      </xdr:nvGrpSpPr>
      <xdr:grpSpPr bwMode="auto">
        <a:xfrm>
          <a:off x="638175" y="628650"/>
          <a:ext cx="5930900" cy="793750"/>
          <a:chOff x="0" y="0"/>
          <a:chExt cx="5989320" cy="791845"/>
        </a:xfrm>
      </xdr:grpSpPr>
      <xdr:pic>
        <xdr:nvPicPr>
          <xdr:cNvPr id="4" name="Placeholder">
            <a:extLst>
              <a:ext uri="{FF2B5EF4-FFF2-40B4-BE49-F238E27FC236}">
                <a16:creationId xmlns:a16="http://schemas.microsoft.com/office/drawing/2014/main" id="{747830E8-4095-20F8-A3AA-746A76BE88C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0" y="0"/>
            <a:ext cx="12649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 de texto 3">
            <a:extLst>
              <a:ext uri="{FF2B5EF4-FFF2-40B4-BE49-F238E27FC236}">
                <a16:creationId xmlns:a16="http://schemas.microsoft.com/office/drawing/2014/main" id="{3A2F71B3-7623-47EC-49A5-D5E89B53674B}"/>
              </a:ext>
            </a:extLst>
          </xdr:cNvPr>
          <xdr:cNvSpPr txBox="1">
            <a:spLocks/>
          </xdr:cNvSpPr>
        </xdr:nvSpPr>
        <xdr:spPr>
          <a:xfrm>
            <a:off x="3645405" y="0"/>
            <a:ext cx="2343915" cy="791845"/>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a:spcAft>
                <a:spcPts val="0"/>
              </a:spcAft>
            </a:pPr>
            <a:r>
              <a:rPr lang="es-ES" sz="900">
                <a:effectLst/>
                <a:latin typeface="Source Sans Pro Semibold"/>
                <a:ea typeface="Noto Sans HK Medium"/>
                <a:cs typeface="Times New Roman"/>
              </a:rPr>
              <a:t>Consejería de Cultura y Deporte</a:t>
            </a:r>
          </a:p>
          <a:p>
            <a:pPr>
              <a:lnSpc>
                <a:spcPts val="1200"/>
              </a:lnSpc>
              <a:spcBef>
                <a:spcPts val="200"/>
              </a:spcBef>
              <a:spcAft>
                <a:spcPts val="0"/>
              </a:spcAft>
            </a:pPr>
            <a:r>
              <a:rPr lang="es-ES" sz="900">
                <a:effectLst/>
                <a:latin typeface="Source Sans Pro"/>
                <a:ea typeface="Noto Sans HK"/>
                <a:cs typeface="Times New Roman"/>
              </a:rPr>
              <a:t>Viceconsejería</a:t>
            </a:r>
          </a:p>
        </xdr:txBody>
      </xdr:sp>
    </xdr:grpSp>
    <xdr:clientData/>
  </xdr:twoCellAnchor>
  <xdr:twoCellAnchor>
    <xdr:from>
      <xdr:col>10</xdr:col>
      <xdr:colOff>304800</xdr:colOff>
      <xdr:row>51</xdr:row>
      <xdr:rowOff>9525</xdr:rowOff>
    </xdr:from>
    <xdr:to>
      <xdr:col>10</xdr:col>
      <xdr:colOff>1079500</xdr:colOff>
      <xdr:row>56</xdr:row>
      <xdr:rowOff>73025</xdr:rowOff>
    </xdr:to>
    <xdr:pic>
      <xdr:nvPicPr>
        <xdr:cNvPr id="6" name="10 Imagen">
          <a:extLst>
            <a:ext uri="{FF2B5EF4-FFF2-40B4-BE49-F238E27FC236}">
              <a16:creationId xmlns:a16="http://schemas.microsoft.com/office/drawing/2014/main" id="{BFC4AC12-07A0-437D-BA93-58A157F49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496050" y="9566275"/>
          <a:ext cx="7747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1</xdr:col>
      <xdr:colOff>752475</xdr:colOff>
      <xdr:row>3</xdr:row>
      <xdr:rowOff>38100</xdr:rowOff>
    </xdr:to>
    <xdr:pic>
      <xdr:nvPicPr>
        <xdr:cNvPr id="11327401" name="4 Imagen">
          <a:extLst>
            <a:ext uri="{FF2B5EF4-FFF2-40B4-BE49-F238E27FC236}">
              <a16:creationId xmlns:a16="http://schemas.microsoft.com/office/drawing/2014/main" id="{B4026778-87D4-FD23-4EF9-212F16C75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104775</xdr:colOff>
      <xdr:row>47</xdr:row>
      <xdr:rowOff>0</xdr:rowOff>
    </xdr:from>
    <xdr:to>
      <xdr:col>11</xdr:col>
      <xdr:colOff>171450</xdr:colOff>
      <xdr:row>66</xdr:row>
      <xdr:rowOff>0</xdr:rowOff>
    </xdr:to>
    <xdr:graphicFrame macro="">
      <xdr:nvGraphicFramePr>
        <xdr:cNvPr id="20836319" name="Chart 1">
          <a:extLst>
            <a:ext uri="{FF2B5EF4-FFF2-40B4-BE49-F238E27FC236}">
              <a16:creationId xmlns:a16="http://schemas.microsoft.com/office/drawing/2014/main" id="{094CC924-7911-10EF-89A3-5C442F8DE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61</xdr:row>
      <xdr:rowOff>95250</xdr:rowOff>
    </xdr:from>
    <xdr:to>
      <xdr:col>1</xdr:col>
      <xdr:colOff>533400</xdr:colOff>
      <xdr:row>73</xdr:row>
      <xdr:rowOff>98425</xdr:rowOff>
    </xdr:to>
    <xdr:sp macro="" textlink="">
      <xdr:nvSpPr>
        <xdr:cNvPr id="20836320" name="AutoShape 168">
          <a:extLst>
            <a:ext uri="{FF2B5EF4-FFF2-40B4-BE49-F238E27FC236}">
              <a16:creationId xmlns:a16="http://schemas.microsoft.com/office/drawing/2014/main" id="{5C51550D-C31A-4A04-6819-31D4EA803EFB}"/>
            </a:ext>
          </a:extLst>
        </xdr:cNvPr>
        <xdr:cNvSpPr>
          <a:spLocks noChangeAspect="1" noChangeArrowheads="1"/>
        </xdr:cNvSpPr>
      </xdr:nvSpPr>
      <xdr:spPr bwMode="auto">
        <a:xfrm>
          <a:off x="0" y="9982200"/>
          <a:ext cx="8858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38100</xdr:colOff>
      <xdr:row>0</xdr:row>
      <xdr:rowOff>247650</xdr:rowOff>
    </xdr:from>
    <xdr:to>
      <xdr:col>2</xdr:col>
      <xdr:colOff>180975</xdr:colOff>
      <xdr:row>4</xdr:row>
      <xdr:rowOff>66675</xdr:rowOff>
    </xdr:to>
    <xdr:pic>
      <xdr:nvPicPr>
        <xdr:cNvPr id="20836321" name="4 Imagen">
          <a:extLst>
            <a:ext uri="{FF2B5EF4-FFF2-40B4-BE49-F238E27FC236}">
              <a16:creationId xmlns:a16="http://schemas.microsoft.com/office/drawing/2014/main" id="{6B33FE15-3F26-43F4-E2D5-6813B0D7C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257175</xdr:colOff>
      <xdr:row>10</xdr:row>
      <xdr:rowOff>19050</xdr:rowOff>
    </xdr:from>
    <xdr:to>
      <xdr:col>9</xdr:col>
      <xdr:colOff>19050</xdr:colOff>
      <xdr:row>10</xdr:row>
      <xdr:rowOff>19050</xdr:rowOff>
    </xdr:to>
    <xdr:cxnSp macro="">
      <xdr:nvCxnSpPr>
        <xdr:cNvPr id="29438105" name="6 Conector recto">
          <a:extLst>
            <a:ext uri="{FF2B5EF4-FFF2-40B4-BE49-F238E27FC236}">
              <a16:creationId xmlns:a16="http://schemas.microsoft.com/office/drawing/2014/main" id="{3B9D9FCA-6A4B-58F1-8EC4-D4A93F53AB69}"/>
            </a:ext>
          </a:extLst>
        </xdr:cNvPr>
        <xdr:cNvCxnSpPr>
          <a:cxnSpLocks noChangeShapeType="1"/>
        </xdr:cNvCxnSpPr>
      </xdr:nvCxnSpPr>
      <xdr:spPr bwMode="auto">
        <a:xfrm flipV="1">
          <a:off x="3286125" y="1895475"/>
          <a:ext cx="17049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104775</xdr:colOff>
      <xdr:row>9</xdr:row>
      <xdr:rowOff>19050</xdr:rowOff>
    </xdr:from>
    <xdr:to>
      <xdr:col>9</xdr:col>
      <xdr:colOff>19050</xdr:colOff>
      <xdr:row>9</xdr:row>
      <xdr:rowOff>19050</xdr:rowOff>
    </xdr:to>
    <xdr:cxnSp macro="">
      <xdr:nvCxnSpPr>
        <xdr:cNvPr id="29438106" name="7 Conector recto">
          <a:extLst>
            <a:ext uri="{FF2B5EF4-FFF2-40B4-BE49-F238E27FC236}">
              <a16:creationId xmlns:a16="http://schemas.microsoft.com/office/drawing/2014/main" id="{3E62E5AA-8EA6-9FC7-7A6E-3ABC06AE3D34}"/>
            </a:ext>
          </a:extLst>
        </xdr:cNvPr>
        <xdr:cNvCxnSpPr>
          <a:cxnSpLocks noChangeShapeType="1"/>
        </xdr:cNvCxnSpPr>
      </xdr:nvCxnSpPr>
      <xdr:spPr bwMode="auto">
        <a:xfrm flipV="1">
          <a:off x="2667000" y="1714500"/>
          <a:ext cx="2324100"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247650</xdr:colOff>
      <xdr:row>10</xdr:row>
      <xdr:rowOff>19050</xdr:rowOff>
    </xdr:from>
    <xdr:to>
      <xdr:col>13</xdr:col>
      <xdr:colOff>9525</xdr:colOff>
      <xdr:row>10</xdr:row>
      <xdr:rowOff>19050</xdr:rowOff>
    </xdr:to>
    <xdr:cxnSp macro="">
      <xdr:nvCxnSpPr>
        <xdr:cNvPr id="29438107" name="6 Conector recto">
          <a:extLst>
            <a:ext uri="{FF2B5EF4-FFF2-40B4-BE49-F238E27FC236}">
              <a16:creationId xmlns:a16="http://schemas.microsoft.com/office/drawing/2014/main" id="{9CF31158-15A1-14F7-BC92-8D3EF11CA62E}"/>
            </a:ext>
          </a:extLst>
        </xdr:cNvPr>
        <xdr:cNvCxnSpPr>
          <a:cxnSpLocks noChangeShapeType="1"/>
        </xdr:cNvCxnSpPr>
      </xdr:nvCxnSpPr>
      <xdr:spPr bwMode="auto">
        <a:xfrm flipV="1">
          <a:off x="5686425" y="1895475"/>
          <a:ext cx="17049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47625</xdr:colOff>
      <xdr:row>9</xdr:row>
      <xdr:rowOff>19050</xdr:rowOff>
    </xdr:from>
    <xdr:to>
      <xdr:col>12</xdr:col>
      <xdr:colOff>409575</xdr:colOff>
      <xdr:row>9</xdr:row>
      <xdr:rowOff>19050</xdr:rowOff>
    </xdr:to>
    <xdr:cxnSp macro="">
      <xdr:nvCxnSpPr>
        <xdr:cNvPr id="29438108" name="7 Conector recto">
          <a:extLst>
            <a:ext uri="{FF2B5EF4-FFF2-40B4-BE49-F238E27FC236}">
              <a16:creationId xmlns:a16="http://schemas.microsoft.com/office/drawing/2014/main" id="{65CB9A21-2507-2202-34E9-2704708238EC}"/>
            </a:ext>
          </a:extLst>
        </xdr:cNvPr>
        <xdr:cNvCxnSpPr>
          <a:cxnSpLocks noChangeShapeType="1"/>
        </xdr:cNvCxnSpPr>
      </xdr:nvCxnSpPr>
      <xdr:spPr bwMode="auto">
        <a:xfrm flipV="1">
          <a:off x="5019675" y="1714500"/>
          <a:ext cx="21240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219075</xdr:colOff>
      <xdr:row>10</xdr:row>
      <xdr:rowOff>19050</xdr:rowOff>
    </xdr:from>
    <xdr:to>
      <xdr:col>16</xdr:col>
      <xdr:colOff>628650</xdr:colOff>
      <xdr:row>10</xdr:row>
      <xdr:rowOff>19050</xdr:rowOff>
    </xdr:to>
    <xdr:cxnSp macro="">
      <xdr:nvCxnSpPr>
        <xdr:cNvPr id="29438109" name="6 Conector recto">
          <a:extLst>
            <a:ext uri="{FF2B5EF4-FFF2-40B4-BE49-F238E27FC236}">
              <a16:creationId xmlns:a16="http://schemas.microsoft.com/office/drawing/2014/main" id="{C21C469C-9B99-B411-6B5F-D6CE9E4F37DB}"/>
            </a:ext>
          </a:extLst>
        </xdr:cNvPr>
        <xdr:cNvCxnSpPr>
          <a:cxnSpLocks noChangeShapeType="1"/>
        </xdr:cNvCxnSpPr>
      </xdr:nvCxnSpPr>
      <xdr:spPr bwMode="auto">
        <a:xfrm flipV="1">
          <a:off x="8067675" y="1895475"/>
          <a:ext cx="17049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47625</xdr:colOff>
      <xdr:row>9</xdr:row>
      <xdr:rowOff>19050</xdr:rowOff>
    </xdr:from>
    <xdr:to>
      <xdr:col>16</xdr:col>
      <xdr:colOff>409575</xdr:colOff>
      <xdr:row>9</xdr:row>
      <xdr:rowOff>19050</xdr:rowOff>
    </xdr:to>
    <xdr:cxnSp macro="">
      <xdr:nvCxnSpPr>
        <xdr:cNvPr id="29438110" name="7 Conector recto">
          <a:extLst>
            <a:ext uri="{FF2B5EF4-FFF2-40B4-BE49-F238E27FC236}">
              <a16:creationId xmlns:a16="http://schemas.microsoft.com/office/drawing/2014/main" id="{ECA17243-0D62-2A67-A542-D0FCAA15FEF7}"/>
            </a:ext>
          </a:extLst>
        </xdr:cNvPr>
        <xdr:cNvCxnSpPr>
          <a:cxnSpLocks noChangeShapeType="1"/>
        </xdr:cNvCxnSpPr>
      </xdr:nvCxnSpPr>
      <xdr:spPr bwMode="auto">
        <a:xfrm flipV="1">
          <a:off x="7429500" y="1714500"/>
          <a:ext cx="21240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104775</xdr:colOff>
      <xdr:row>9</xdr:row>
      <xdr:rowOff>19050</xdr:rowOff>
    </xdr:from>
    <xdr:to>
      <xdr:col>13</xdr:col>
      <xdr:colOff>19050</xdr:colOff>
      <xdr:row>9</xdr:row>
      <xdr:rowOff>19050</xdr:rowOff>
    </xdr:to>
    <xdr:cxnSp macro="">
      <xdr:nvCxnSpPr>
        <xdr:cNvPr id="29438111" name="7 Conector recto">
          <a:extLst>
            <a:ext uri="{FF2B5EF4-FFF2-40B4-BE49-F238E27FC236}">
              <a16:creationId xmlns:a16="http://schemas.microsoft.com/office/drawing/2014/main" id="{533024CF-3963-4691-9EB8-66E1CECC0F7A}"/>
            </a:ext>
          </a:extLst>
        </xdr:cNvPr>
        <xdr:cNvCxnSpPr>
          <a:cxnSpLocks noChangeShapeType="1"/>
        </xdr:cNvCxnSpPr>
      </xdr:nvCxnSpPr>
      <xdr:spPr bwMode="auto">
        <a:xfrm flipV="1">
          <a:off x="5076825" y="1714500"/>
          <a:ext cx="2324100"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76200</xdr:colOff>
      <xdr:row>9</xdr:row>
      <xdr:rowOff>19050</xdr:rowOff>
    </xdr:from>
    <xdr:to>
      <xdr:col>16</xdr:col>
      <xdr:colOff>628650</xdr:colOff>
      <xdr:row>9</xdr:row>
      <xdr:rowOff>19050</xdr:rowOff>
    </xdr:to>
    <xdr:cxnSp macro="">
      <xdr:nvCxnSpPr>
        <xdr:cNvPr id="29438112" name="7 Conector recto">
          <a:extLst>
            <a:ext uri="{FF2B5EF4-FFF2-40B4-BE49-F238E27FC236}">
              <a16:creationId xmlns:a16="http://schemas.microsoft.com/office/drawing/2014/main" id="{22FD54D3-7EB3-8642-7566-CD9F401A23C7}"/>
            </a:ext>
          </a:extLst>
        </xdr:cNvPr>
        <xdr:cNvCxnSpPr>
          <a:cxnSpLocks noChangeShapeType="1"/>
        </xdr:cNvCxnSpPr>
      </xdr:nvCxnSpPr>
      <xdr:spPr bwMode="auto">
        <a:xfrm flipV="1">
          <a:off x="7458075" y="1714500"/>
          <a:ext cx="231457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28575</xdr:colOff>
      <xdr:row>0</xdr:row>
      <xdr:rowOff>104775</xdr:rowOff>
    </xdr:from>
    <xdr:to>
      <xdr:col>1</xdr:col>
      <xdr:colOff>752475</xdr:colOff>
      <xdr:row>3</xdr:row>
      <xdr:rowOff>38100</xdr:rowOff>
    </xdr:to>
    <xdr:pic>
      <xdr:nvPicPr>
        <xdr:cNvPr id="29438113" name="4 Imagen">
          <a:extLst>
            <a:ext uri="{FF2B5EF4-FFF2-40B4-BE49-F238E27FC236}">
              <a16:creationId xmlns:a16="http://schemas.microsoft.com/office/drawing/2014/main" id="{6FA76500-D096-CD42-1B34-27B203ECE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333375</xdr:colOff>
      <xdr:row>49</xdr:row>
      <xdr:rowOff>57151</xdr:rowOff>
    </xdr:from>
    <xdr:to>
      <xdr:col>17</xdr:col>
      <xdr:colOff>323850</xdr:colOff>
      <xdr:row>63</xdr:row>
      <xdr:rowOff>0</xdr:rowOff>
    </xdr:to>
    <xdr:graphicFrame macro="">
      <xdr:nvGraphicFramePr>
        <xdr:cNvPr id="29439010" name="5 Gráfico">
          <a:extLst>
            <a:ext uri="{FF2B5EF4-FFF2-40B4-BE49-F238E27FC236}">
              <a16:creationId xmlns:a16="http://schemas.microsoft.com/office/drawing/2014/main" id="{B46BF088-79FB-2157-467D-D83FEF3D4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247650</xdr:rowOff>
    </xdr:from>
    <xdr:to>
      <xdr:col>2</xdr:col>
      <xdr:colOff>180975</xdr:colOff>
      <xdr:row>4</xdr:row>
      <xdr:rowOff>66675</xdr:rowOff>
    </xdr:to>
    <xdr:pic>
      <xdr:nvPicPr>
        <xdr:cNvPr id="29439011" name="4 Imagen">
          <a:extLst>
            <a:ext uri="{FF2B5EF4-FFF2-40B4-BE49-F238E27FC236}">
              <a16:creationId xmlns:a16="http://schemas.microsoft.com/office/drawing/2014/main" id="{5E740A57-F14B-C458-8D69-974D8AC3F4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1</xdr:col>
      <xdr:colOff>752475</xdr:colOff>
      <xdr:row>3</xdr:row>
      <xdr:rowOff>38100</xdr:rowOff>
    </xdr:to>
    <xdr:pic>
      <xdr:nvPicPr>
        <xdr:cNvPr id="20937027" name="4 Imagen">
          <a:extLst>
            <a:ext uri="{FF2B5EF4-FFF2-40B4-BE49-F238E27FC236}">
              <a16:creationId xmlns:a16="http://schemas.microsoft.com/office/drawing/2014/main" id="{B435CFD7-D16F-164A-DB71-DBE624385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1</xdr:col>
      <xdr:colOff>762000</xdr:colOff>
      <xdr:row>4</xdr:row>
      <xdr:rowOff>66675</xdr:rowOff>
    </xdr:to>
    <xdr:pic>
      <xdr:nvPicPr>
        <xdr:cNvPr id="20850329" name="4 Imagen">
          <a:extLst>
            <a:ext uri="{FF2B5EF4-FFF2-40B4-BE49-F238E27FC236}">
              <a16:creationId xmlns:a16="http://schemas.microsoft.com/office/drawing/2014/main" id="{34D60C12-1EB6-F831-6A98-6995DB7F6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0</xdr:colOff>
      <xdr:row>36</xdr:row>
      <xdr:rowOff>57150</xdr:rowOff>
    </xdr:from>
    <xdr:to>
      <xdr:col>10</xdr:col>
      <xdr:colOff>485775</xdr:colOff>
      <xdr:row>56</xdr:row>
      <xdr:rowOff>66675</xdr:rowOff>
    </xdr:to>
    <xdr:graphicFrame macro="">
      <xdr:nvGraphicFramePr>
        <xdr:cNvPr id="20850330" name="4 Gráfico">
          <a:extLst>
            <a:ext uri="{FF2B5EF4-FFF2-40B4-BE49-F238E27FC236}">
              <a16:creationId xmlns:a16="http://schemas.microsoft.com/office/drawing/2014/main" id="{CE1BC033-7735-10B6-C12B-AE8A81BD4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152400</xdr:colOff>
      <xdr:row>24</xdr:row>
      <xdr:rowOff>85725</xdr:rowOff>
    </xdr:from>
    <xdr:to>
      <xdr:col>6</xdr:col>
      <xdr:colOff>133350</xdr:colOff>
      <xdr:row>40</xdr:row>
      <xdr:rowOff>0</xdr:rowOff>
    </xdr:to>
    <xdr:graphicFrame macro="">
      <xdr:nvGraphicFramePr>
        <xdr:cNvPr id="29442082" name="Chart 1">
          <a:extLst>
            <a:ext uri="{FF2B5EF4-FFF2-40B4-BE49-F238E27FC236}">
              <a16:creationId xmlns:a16="http://schemas.microsoft.com/office/drawing/2014/main" id="{79DF2604-BE6F-A7B2-72D6-6FDFA03E1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104775</xdr:rowOff>
    </xdr:from>
    <xdr:to>
      <xdr:col>2</xdr:col>
      <xdr:colOff>285750</xdr:colOff>
      <xdr:row>3</xdr:row>
      <xdr:rowOff>38100</xdr:rowOff>
    </xdr:to>
    <xdr:pic>
      <xdr:nvPicPr>
        <xdr:cNvPr id="29442083" name="4 Imagen">
          <a:extLst>
            <a:ext uri="{FF2B5EF4-FFF2-40B4-BE49-F238E27FC236}">
              <a16:creationId xmlns:a16="http://schemas.microsoft.com/office/drawing/2014/main" id="{C5417579-898A-F90C-1D5D-4CBFF042F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104775"/>
          <a:ext cx="7334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333375</xdr:colOff>
      <xdr:row>46</xdr:row>
      <xdr:rowOff>19050</xdr:rowOff>
    </xdr:from>
    <xdr:to>
      <xdr:col>7</xdr:col>
      <xdr:colOff>314325</xdr:colOff>
      <xdr:row>62</xdr:row>
      <xdr:rowOff>19050</xdr:rowOff>
    </xdr:to>
    <xdr:graphicFrame macro="">
      <xdr:nvGraphicFramePr>
        <xdr:cNvPr id="29444130" name="Chart 1">
          <a:extLst>
            <a:ext uri="{FF2B5EF4-FFF2-40B4-BE49-F238E27FC236}">
              <a16:creationId xmlns:a16="http://schemas.microsoft.com/office/drawing/2014/main" id="{F4E1A299-3AD2-86BA-256C-F76A5E4CC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247650</xdr:rowOff>
    </xdr:from>
    <xdr:to>
      <xdr:col>2</xdr:col>
      <xdr:colOff>180975</xdr:colOff>
      <xdr:row>4</xdr:row>
      <xdr:rowOff>66675</xdr:rowOff>
    </xdr:to>
    <xdr:pic>
      <xdr:nvPicPr>
        <xdr:cNvPr id="29444131" name="4 Imagen">
          <a:extLst>
            <a:ext uri="{FF2B5EF4-FFF2-40B4-BE49-F238E27FC236}">
              <a16:creationId xmlns:a16="http://schemas.microsoft.com/office/drawing/2014/main" id="{4A713494-E74E-67C2-A82C-4A4ABC21B9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xdr:colOff>
      <xdr:row>47</xdr:row>
      <xdr:rowOff>0</xdr:rowOff>
    </xdr:from>
    <xdr:to>
      <xdr:col>7</xdr:col>
      <xdr:colOff>809625</xdr:colOff>
      <xdr:row>62</xdr:row>
      <xdr:rowOff>19050</xdr:rowOff>
    </xdr:to>
    <xdr:graphicFrame macro="">
      <xdr:nvGraphicFramePr>
        <xdr:cNvPr id="29446178" name="Chart 1">
          <a:extLst>
            <a:ext uri="{FF2B5EF4-FFF2-40B4-BE49-F238E27FC236}">
              <a16:creationId xmlns:a16="http://schemas.microsoft.com/office/drawing/2014/main" id="{FA3926D9-2261-6C88-6E5D-823096F4B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247650</xdr:rowOff>
    </xdr:from>
    <xdr:to>
      <xdr:col>2</xdr:col>
      <xdr:colOff>180975</xdr:colOff>
      <xdr:row>4</xdr:row>
      <xdr:rowOff>66675</xdr:rowOff>
    </xdr:to>
    <xdr:pic>
      <xdr:nvPicPr>
        <xdr:cNvPr id="29446179" name="4 Imagen">
          <a:extLst>
            <a:ext uri="{FF2B5EF4-FFF2-40B4-BE49-F238E27FC236}">
              <a16:creationId xmlns:a16="http://schemas.microsoft.com/office/drawing/2014/main" id="{4F74010F-37F3-5324-597B-D60F53964E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1</xdr:col>
      <xdr:colOff>752475</xdr:colOff>
      <xdr:row>3</xdr:row>
      <xdr:rowOff>38100</xdr:rowOff>
    </xdr:to>
    <xdr:pic>
      <xdr:nvPicPr>
        <xdr:cNvPr id="12520277" name="4 Imagen">
          <a:extLst>
            <a:ext uri="{FF2B5EF4-FFF2-40B4-BE49-F238E27FC236}">
              <a16:creationId xmlns:a16="http://schemas.microsoft.com/office/drawing/2014/main" id="{E898B7D5-2EAD-501C-049F-EBA5EC306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257175</xdr:rowOff>
    </xdr:from>
    <xdr:to>
      <xdr:col>3</xdr:col>
      <xdr:colOff>28575</xdr:colOff>
      <xdr:row>4</xdr:row>
      <xdr:rowOff>76200</xdr:rowOff>
    </xdr:to>
    <xdr:pic>
      <xdr:nvPicPr>
        <xdr:cNvPr id="2" name="4 Imagen">
          <a:extLst>
            <a:ext uri="{FF2B5EF4-FFF2-40B4-BE49-F238E27FC236}">
              <a16:creationId xmlns:a16="http://schemas.microsoft.com/office/drawing/2014/main" id="{5AF3BAFD-8755-44DB-A0CE-7883E9CB9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257175"/>
          <a:ext cx="714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58D0FA1E-2DD9-4C56-B4BE-D299C8317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D1AC6FCC-4F9A-40AC-9AC3-25A3CD58D6C1}"/>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DF8C129A-7234-4579-B3AE-F427BA398FD0}"/>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7 Conector recto">
          <a:extLst>
            <a:ext uri="{FF2B5EF4-FFF2-40B4-BE49-F238E27FC236}">
              <a16:creationId xmlns:a16="http://schemas.microsoft.com/office/drawing/2014/main" id="{A97065A6-F527-4CEE-ADBE-1C9376C0F8FB}"/>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9D67C916-1D42-4EAF-B0D5-2CB761172C31}"/>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B9D8B1A0-9E20-4CD5-AE98-282DA47C7D8A}"/>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517626FA-F13A-4367-8913-2DE3E1CCF9F1}"/>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E9AC5F0A-2CAF-4375-8581-55A540CF6195}"/>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46</xdr:row>
      <xdr:rowOff>0</xdr:rowOff>
    </xdr:from>
    <xdr:to>
      <xdr:col>14</xdr:col>
      <xdr:colOff>209550</xdr:colOff>
      <xdr:row>64</xdr:row>
      <xdr:rowOff>76200</xdr:rowOff>
    </xdr:to>
    <xdr:graphicFrame macro="">
      <xdr:nvGraphicFramePr>
        <xdr:cNvPr id="10" name="12 Gráfico">
          <a:extLst>
            <a:ext uri="{FF2B5EF4-FFF2-40B4-BE49-F238E27FC236}">
              <a16:creationId xmlns:a16="http://schemas.microsoft.com/office/drawing/2014/main" id="{ACB71BD8-641A-4A13-8166-5AF0ED4CA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E9A1DB8D-7434-44FA-9B5A-80757CA59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24DC8E63-BDC3-43BC-BF90-14815B82632F}"/>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1AB25605-E0AA-476F-8E68-69F9AFEB0B72}"/>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D5E07907-F9B6-41B0-AF7F-7D6AA620AC85}"/>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37B45C63-A774-41DF-BB06-E09FABE22311}"/>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9ADCEB25-42DA-4754-AEE3-A17BBF85A55B}"/>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6CECB115-CBB9-4409-89CB-2950F82D41DC}"/>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2FB0DAC8-FCA4-4178-8FE4-8D097D1BC69E}"/>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46</xdr:row>
      <xdr:rowOff>0</xdr:rowOff>
    </xdr:from>
    <xdr:to>
      <xdr:col>13</xdr:col>
      <xdr:colOff>161924</xdr:colOff>
      <xdr:row>65</xdr:row>
      <xdr:rowOff>104775</xdr:rowOff>
    </xdr:to>
    <xdr:graphicFrame macro="">
      <xdr:nvGraphicFramePr>
        <xdr:cNvPr id="10" name="10 Gráfico">
          <a:extLst>
            <a:ext uri="{FF2B5EF4-FFF2-40B4-BE49-F238E27FC236}">
              <a16:creationId xmlns:a16="http://schemas.microsoft.com/office/drawing/2014/main" id="{5B5C733D-CE0F-4653-B784-65D8CE8CB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9A722C4B-D3EB-44E0-B113-3C3D42782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06E62888-ED48-43EF-AB17-2C0A28EAA7D5}"/>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FF77C964-2B22-4763-8B59-C4CE3FEFD28F}"/>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C37ED201-CE65-4175-A76B-DED538B1438C}"/>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E2F4515D-48BB-4966-A3CE-6D3A5837B4DB}"/>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088DBBAA-779F-4235-8A77-87202AEB9B6E}"/>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D2ED4FE3-E753-4F65-AAD1-B45F36B23734}"/>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95CC04F0-B861-4F77-A0C9-061CB5C7A441}"/>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142875</xdr:colOff>
      <xdr:row>43</xdr:row>
      <xdr:rowOff>0</xdr:rowOff>
    </xdr:from>
    <xdr:to>
      <xdr:col>12</xdr:col>
      <xdr:colOff>285750</xdr:colOff>
      <xdr:row>62</xdr:row>
      <xdr:rowOff>123825</xdr:rowOff>
    </xdr:to>
    <xdr:graphicFrame macro="">
      <xdr:nvGraphicFramePr>
        <xdr:cNvPr id="10" name="10 Gráfico">
          <a:extLst>
            <a:ext uri="{FF2B5EF4-FFF2-40B4-BE49-F238E27FC236}">
              <a16:creationId xmlns:a16="http://schemas.microsoft.com/office/drawing/2014/main" id="{43187091-E6C9-4A6E-BDDA-1F5921C03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D8D9432D-4B6C-4B48-8505-7B4737A83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E44C80D3-9105-438D-A429-E352E4C95CBB}"/>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81F9AB04-2264-4F6F-9D84-101E47F8DB75}"/>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5143BF9B-45F4-4506-A048-B4D44968F3DC}"/>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5B91D2A0-4573-43D4-B630-D86D56641F3D}"/>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D99B0D27-5EDC-48FA-9E3D-93413ABBE464}"/>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22B9E9A5-5AA1-4741-8CBA-688312EC84FC}"/>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6E1DCFF3-92E9-4515-BE02-D02E1F652528}"/>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44</xdr:row>
      <xdr:rowOff>104775</xdr:rowOff>
    </xdr:from>
    <xdr:to>
      <xdr:col>15</xdr:col>
      <xdr:colOff>19050</xdr:colOff>
      <xdr:row>64</xdr:row>
      <xdr:rowOff>28575</xdr:rowOff>
    </xdr:to>
    <xdr:graphicFrame macro="">
      <xdr:nvGraphicFramePr>
        <xdr:cNvPr id="10" name="9 Gráfico">
          <a:extLst>
            <a:ext uri="{FF2B5EF4-FFF2-40B4-BE49-F238E27FC236}">
              <a16:creationId xmlns:a16="http://schemas.microsoft.com/office/drawing/2014/main" id="{734099F8-E4FF-40ED-9FFD-DA32147C9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9D8499F6-DC06-405A-9D10-52611DEAB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44DAC4E2-6DA8-4DD9-BA2A-AC87FF30A686}"/>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472383DE-4713-4AD0-9379-CB7718BD6481}"/>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A47D30D1-4435-4F74-9EEB-891E0B30A6C7}"/>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19A98159-A925-496E-910D-61AF63B412DF}"/>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EFCF77BD-2020-4CC7-A71A-33D80408C0C2}"/>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72D76407-3086-4E45-88DE-F0E408016EA2}"/>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C9B2060E-03AA-4BE4-8E54-5F03BA61263B}"/>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219075</xdr:colOff>
      <xdr:row>43</xdr:row>
      <xdr:rowOff>57150</xdr:rowOff>
    </xdr:from>
    <xdr:to>
      <xdr:col>12</xdr:col>
      <xdr:colOff>361950</xdr:colOff>
      <xdr:row>64</xdr:row>
      <xdr:rowOff>57150</xdr:rowOff>
    </xdr:to>
    <xdr:graphicFrame macro="">
      <xdr:nvGraphicFramePr>
        <xdr:cNvPr id="10" name="9 Gráfico">
          <a:extLst>
            <a:ext uri="{FF2B5EF4-FFF2-40B4-BE49-F238E27FC236}">
              <a16:creationId xmlns:a16="http://schemas.microsoft.com/office/drawing/2014/main" id="{AC60479E-CA08-470A-BA60-35FD80D74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0D65CAE9-0066-4EB1-AB41-0E16B263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D5056B1A-64F7-4003-9155-6088DD1F500B}"/>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D10BE264-C426-4635-9AD9-EEA7E6984D1C}"/>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92BBE2D8-EAD1-4421-8969-5E4CCDB026A2}"/>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E57BB1B7-B6CA-42E9-965F-4F625E732A36}"/>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A8884A2F-2089-42E3-B01B-CC8F15A3001C}"/>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98D05B5B-E156-43C3-8ECF-3A62F33BF8D2}"/>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FEFCEF0C-9FD3-4BC3-B0D3-9F996131B2CF}"/>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247650</xdr:colOff>
      <xdr:row>41</xdr:row>
      <xdr:rowOff>95250</xdr:rowOff>
    </xdr:from>
    <xdr:to>
      <xdr:col>12</xdr:col>
      <xdr:colOff>390525</xdr:colOff>
      <xdr:row>61</xdr:row>
      <xdr:rowOff>76200</xdr:rowOff>
    </xdr:to>
    <xdr:graphicFrame macro="">
      <xdr:nvGraphicFramePr>
        <xdr:cNvPr id="10" name="9 Gráfico">
          <a:extLst>
            <a:ext uri="{FF2B5EF4-FFF2-40B4-BE49-F238E27FC236}">
              <a16:creationId xmlns:a16="http://schemas.microsoft.com/office/drawing/2014/main" id="{18684673-8EBF-4D9C-8461-1986B53AD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841EFD7F-0E30-4353-964F-E01112F3C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05099193-7132-4C4C-ADFD-D1457E71A398}"/>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6CDC3B94-D278-4286-B67A-2BD03280FCED}"/>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12C5C11C-0A60-4D98-B736-B71F368D5D73}"/>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25C579BE-3AC2-4459-8934-3AE45AB7217E}"/>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54F14F72-2CD8-4E63-B6E8-E3891A56B909}"/>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748714F1-2020-4E5F-A878-3DE3B10A72D7}"/>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5E759E59-F6CC-428D-B0F0-C79ADB5A6C2D}"/>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19050</xdr:colOff>
      <xdr:row>42</xdr:row>
      <xdr:rowOff>19050</xdr:rowOff>
    </xdr:from>
    <xdr:to>
      <xdr:col>13</xdr:col>
      <xdr:colOff>19050</xdr:colOff>
      <xdr:row>62</xdr:row>
      <xdr:rowOff>66675</xdr:rowOff>
    </xdr:to>
    <xdr:graphicFrame macro="">
      <xdr:nvGraphicFramePr>
        <xdr:cNvPr id="10" name="9 Gráfico">
          <a:extLst>
            <a:ext uri="{FF2B5EF4-FFF2-40B4-BE49-F238E27FC236}">
              <a16:creationId xmlns:a16="http://schemas.microsoft.com/office/drawing/2014/main" id="{98E2E3EA-A7E2-4890-938C-406F1BE7B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C7507C2F-72A8-4EE2-9AA8-F00C4449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33111A59-7F34-473C-BF10-55F0D5934461}"/>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EAF1E4B1-F5F0-480B-959D-AF2BF37628D7}"/>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BA7D5324-AE40-4EB2-82BD-E9D87616D09E}"/>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2B6A5A22-C254-47A5-9C2F-7061F7F41B46}"/>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062B304F-E133-4711-9751-F14AE6A9AD46}"/>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FEBB5CFC-E9D8-41C0-99A1-BA51EFD6DBC2}"/>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ADBB8C68-76E8-4F08-ABDC-B4F364C24844}"/>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85725</xdr:colOff>
      <xdr:row>41</xdr:row>
      <xdr:rowOff>0</xdr:rowOff>
    </xdr:from>
    <xdr:to>
      <xdr:col>13</xdr:col>
      <xdr:colOff>76200</xdr:colOff>
      <xdr:row>63</xdr:row>
      <xdr:rowOff>0</xdr:rowOff>
    </xdr:to>
    <xdr:graphicFrame macro="">
      <xdr:nvGraphicFramePr>
        <xdr:cNvPr id="10" name="10 Gráfico">
          <a:extLst>
            <a:ext uri="{FF2B5EF4-FFF2-40B4-BE49-F238E27FC236}">
              <a16:creationId xmlns:a16="http://schemas.microsoft.com/office/drawing/2014/main" id="{CA0DEFB0-4627-4743-B52A-DAF186E26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8824CEE0-95EE-4B8C-98C1-33C2C30E1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865750EE-2634-4A18-B707-B268030C7DA4}"/>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B8F4BDA0-4EF1-4604-93C0-AA1AE83ED11F}"/>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657C90D5-7879-4C52-BEAF-AD6C1B006DF1}"/>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17E7A806-AF31-40D0-A685-60C114AA9A77}"/>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AF41E36B-AF32-4CAF-BF12-1D5127BA0B78}"/>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6ADB8965-11D4-4688-A991-4F3906DDE7FA}"/>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65D3F1FF-D393-475F-9277-DEF33AB6E090}"/>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142875</xdr:colOff>
      <xdr:row>39</xdr:row>
      <xdr:rowOff>95250</xdr:rowOff>
    </xdr:from>
    <xdr:to>
      <xdr:col>12</xdr:col>
      <xdr:colOff>409575</xdr:colOff>
      <xdr:row>58</xdr:row>
      <xdr:rowOff>142875</xdr:rowOff>
    </xdr:to>
    <xdr:graphicFrame macro="">
      <xdr:nvGraphicFramePr>
        <xdr:cNvPr id="10" name="Chart 1">
          <a:extLst>
            <a:ext uri="{FF2B5EF4-FFF2-40B4-BE49-F238E27FC236}">
              <a16:creationId xmlns:a16="http://schemas.microsoft.com/office/drawing/2014/main" id="{709F7882-3DCB-4C3C-985A-90FC2C746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7DAAA2D7-B03B-47FE-9B80-126071E85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A0B68B2D-3394-4395-9836-AE3A87A4A72D}"/>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9CD6773D-07E6-49D3-98A8-628D6D2D0A73}"/>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41AD1360-B27C-46FF-A899-0E6D78A5B45F}"/>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39A02289-A162-481B-B86B-AF5DB805D197}"/>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48438400-1397-4A2B-A6D7-450C172127DD}"/>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4ED0CB60-D111-4DBF-BF43-0FA735B2DCC7}"/>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D9921162-3FAC-492D-A8CF-1190FB08DA67}"/>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43</xdr:row>
      <xdr:rowOff>123825</xdr:rowOff>
    </xdr:from>
    <xdr:to>
      <xdr:col>14</xdr:col>
      <xdr:colOff>85725</xdr:colOff>
      <xdr:row>64</xdr:row>
      <xdr:rowOff>0</xdr:rowOff>
    </xdr:to>
    <xdr:graphicFrame macro="">
      <xdr:nvGraphicFramePr>
        <xdr:cNvPr id="10" name="9 Gráfico">
          <a:extLst>
            <a:ext uri="{FF2B5EF4-FFF2-40B4-BE49-F238E27FC236}">
              <a16:creationId xmlns:a16="http://schemas.microsoft.com/office/drawing/2014/main" id="{11C19579-036C-4A50-8EF7-66DFC503A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257175</xdr:rowOff>
    </xdr:from>
    <xdr:to>
      <xdr:col>3</xdr:col>
      <xdr:colOff>28575</xdr:colOff>
      <xdr:row>4</xdr:row>
      <xdr:rowOff>76200</xdr:rowOff>
    </xdr:to>
    <xdr:pic>
      <xdr:nvPicPr>
        <xdr:cNvPr id="2" name="4 Imagen">
          <a:extLst>
            <a:ext uri="{FF2B5EF4-FFF2-40B4-BE49-F238E27FC236}">
              <a16:creationId xmlns:a16="http://schemas.microsoft.com/office/drawing/2014/main" id="{88477930-08D2-4747-8780-5E861F1E8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90500"/>
          <a:ext cx="11430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0C7E2F70-C6E9-4679-AB57-904E0298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9412409D-9F0E-484F-9538-3C335A156CE3}"/>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DD20135C-B1D5-443E-921B-F0228EF5E04E}"/>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789236EB-D338-443A-9718-71BA433A1D7C}"/>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63ECC242-96E2-4891-9D9A-00FA0C0F04D1}"/>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8880CE4D-CE82-4C54-83FC-466621534434}"/>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23688415-37A7-4DFF-A2A7-28FA7E16B319}"/>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1382E7DC-2001-406E-AA1A-195E977F1538}"/>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333375</xdr:colOff>
      <xdr:row>38</xdr:row>
      <xdr:rowOff>133350</xdr:rowOff>
    </xdr:from>
    <xdr:to>
      <xdr:col>12</xdr:col>
      <xdr:colOff>476250</xdr:colOff>
      <xdr:row>60</xdr:row>
      <xdr:rowOff>28575</xdr:rowOff>
    </xdr:to>
    <xdr:graphicFrame macro="">
      <xdr:nvGraphicFramePr>
        <xdr:cNvPr id="10" name="9 Gráfico">
          <a:extLst>
            <a:ext uri="{FF2B5EF4-FFF2-40B4-BE49-F238E27FC236}">
              <a16:creationId xmlns:a16="http://schemas.microsoft.com/office/drawing/2014/main" id="{DF2C8387-0277-46E2-AC8B-F0A6491E6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2E28FCAE-8D03-462D-952A-664058FE5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EF1B5799-1B27-4A75-A411-1F3FAADE81B4}"/>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799C82EB-0951-4A4D-90C1-DCE65BCAD384}"/>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698DCAD8-2A53-434F-A1B7-14F2E95D8129}"/>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2CA9D75B-273F-465C-AA19-C3C7448234F8}"/>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00E7CE75-E671-4B51-BE96-E5C4A4303637}"/>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5BA5F063-11FC-4224-96C8-660DCC52BE74}"/>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5FE9E7E4-5691-4E9D-9387-A1F73D051F9F}"/>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41</xdr:row>
      <xdr:rowOff>0</xdr:rowOff>
    </xdr:from>
    <xdr:to>
      <xdr:col>12</xdr:col>
      <xdr:colOff>428625</xdr:colOff>
      <xdr:row>59</xdr:row>
      <xdr:rowOff>38100</xdr:rowOff>
    </xdr:to>
    <xdr:graphicFrame macro="">
      <xdr:nvGraphicFramePr>
        <xdr:cNvPr id="10" name="10 Gráfico">
          <a:extLst>
            <a:ext uri="{FF2B5EF4-FFF2-40B4-BE49-F238E27FC236}">
              <a16:creationId xmlns:a16="http://schemas.microsoft.com/office/drawing/2014/main" id="{72D72E0B-D4C1-421D-8890-65BE13C78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57D7F2F5-5961-4E2D-B341-DD280702E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B95C0DF3-63EB-499B-8CD8-FBF8286D5EE3}"/>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69BB4C80-8A5F-4BF2-B078-3766E6A50E57}"/>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FF2F7EE5-C6C0-4ABF-8B68-3BA9E9691493}"/>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215C8D17-334C-4DC0-B4BD-A07423CEB25A}"/>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E81926AB-7E1C-4307-B08D-734ABC2B8675}"/>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41FCF684-C212-4A9B-B6C3-C6A27C6948D4}"/>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553B7C83-A12D-4BB6-810F-BE533A307F98}"/>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304800</xdr:colOff>
      <xdr:row>44</xdr:row>
      <xdr:rowOff>57151</xdr:rowOff>
    </xdr:from>
    <xdr:to>
      <xdr:col>12</xdr:col>
      <xdr:colOff>447675</xdr:colOff>
      <xdr:row>64</xdr:row>
      <xdr:rowOff>47626</xdr:rowOff>
    </xdr:to>
    <xdr:graphicFrame macro="">
      <xdr:nvGraphicFramePr>
        <xdr:cNvPr id="10" name="9 Gráfico">
          <a:extLst>
            <a:ext uri="{FF2B5EF4-FFF2-40B4-BE49-F238E27FC236}">
              <a16:creationId xmlns:a16="http://schemas.microsoft.com/office/drawing/2014/main" id="{181CD195-DB77-4DCA-873A-0205F0515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AF555245-0A71-409F-B12D-513716AB4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32CAC58A-6364-4D44-BE15-41490239AF4E}"/>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B0C161AD-0637-4557-9CC7-CBB953D0173D}"/>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DD7BE304-25F0-400E-9BE6-B84376AFFA9F}"/>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F2C6D00C-B005-4263-A71F-61542400DBF1}"/>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DF4C5921-6FD5-4853-9B67-32B4155F0F2D}"/>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2CC84F50-9742-4273-BAE2-598B9B318065}"/>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25E92F34-3672-498A-8525-548D5AB61ED5}"/>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247650</xdr:colOff>
      <xdr:row>42</xdr:row>
      <xdr:rowOff>0</xdr:rowOff>
    </xdr:from>
    <xdr:to>
      <xdr:col>13</xdr:col>
      <xdr:colOff>228600</xdr:colOff>
      <xdr:row>60</xdr:row>
      <xdr:rowOff>19050</xdr:rowOff>
    </xdr:to>
    <xdr:graphicFrame macro="">
      <xdr:nvGraphicFramePr>
        <xdr:cNvPr id="10" name="10 Gráfico">
          <a:extLst>
            <a:ext uri="{FF2B5EF4-FFF2-40B4-BE49-F238E27FC236}">
              <a16:creationId xmlns:a16="http://schemas.microsoft.com/office/drawing/2014/main" id="{263FAA44-9D30-4842-A1B9-E2D1D4EB1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5966EC48-7195-4A05-AB7A-76E725AE5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590E8A13-22AC-4739-BE34-62FF428C8C92}"/>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0186C11F-0912-4E8A-A38C-C3C0184FB653}"/>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3ED652A8-3B9B-4B1E-A1B8-27C32F3FFCC4}"/>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79249E19-12EA-47C8-94DB-86525BA327C2}"/>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3617A998-854D-4735-985E-A7B454596FBC}"/>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9206A938-58EA-4728-ABF4-1B58C4C14CC1}"/>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75194483-10C9-4E4D-B690-7EFF5FB68880}"/>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209550</xdr:colOff>
      <xdr:row>43</xdr:row>
      <xdr:rowOff>0</xdr:rowOff>
    </xdr:from>
    <xdr:to>
      <xdr:col>13</xdr:col>
      <xdr:colOff>209550</xdr:colOff>
      <xdr:row>63</xdr:row>
      <xdr:rowOff>0</xdr:rowOff>
    </xdr:to>
    <xdr:graphicFrame macro="">
      <xdr:nvGraphicFramePr>
        <xdr:cNvPr id="10" name="10 Gráfico">
          <a:extLst>
            <a:ext uri="{FF2B5EF4-FFF2-40B4-BE49-F238E27FC236}">
              <a16:creationId xmlns:a16="http://schemas.microsoft.com/office/drawing/2014/main" id="{F7EEB88C-F702-4C95-98DD-3F79326BE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EE4A3CD5-195B-44A9-A626-AD1E71EDA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E81E2611-518F-443D-A8DC-1F8EEE7BF6D8}"/>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A6F28FA8-19AA-4B7A-9FB5-517D23885BE3}"/>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1FFC43A2-2834-42EF-97D8-63D995581245}"/>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787FEE26-2144-4561-BE5D-B120CFC8595D}"/>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BDA22F66-E8BF-409C-A5C0-20D186270544}"/>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1774494E-A4E2-41D8-99AA-086853D2C114}"/>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E068D8B3-D281-4BA5-B92F-168E2450CC82}"/>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190500</xdr:colOff>
      <xdr:row>40</xdr:row>
      <xdr:rowOff>47625</xdr:rowOff>
    </xdr:from>
    <xdr:to>
      <xdr:col>13</xdr:col>
      <xdr:colOff>333375</xdr:colOff>
      <xdr:row>60</xdr:row>
      <xdr:rowOff>76200</xdr:rowOff>
    </xdr:to>
    <xdr:graphicFrame macro="">
      <xdr:nvGraphicFramePr>
        <xdr:cNvPr id="10" name="9 Gráfico">
          <a:extLst>
            <a:ext uri="{FF2B5EF4-FFF2-40B4-BE49-F238E27FC236}">
              <a16:creationId xmlns:a16="http://schemas.microsoft.com/office/drawing/2014/main" id="{7AAA45BD-98B7-47DC-8BE1-8707BFDFA2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72EABB47-56FD-4AB3-B645-7EBE7B213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F7541D64-D439-4534-81F7-89E84413B7CB}"/>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14B348B8-6659-4270-8F12-E6E665B9E03B}"/>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EBFC0480-0A9A-4827-8F9E-778508E84B69}"/>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266700</xdr:colOff>
      <xdr:row>37</xdr:row>
      <xdr:rowOff>0</xdr:rowOff>
    </xdr:from>
    <xdr:to>
      <xdr:col>11</xdr:col>
      <xdr:colOff>295275</xdr:colOff>
      <xdr:row>53</xdr:row>
      <xdr:rowOff>38100</xdr:rowOff>
    </xdr:to>
    <xdr:graphicFrame macro="">
      <xdr:nvGraphicFramePr>
        <xdr:cNvPr id="6" name="Chart 1">
          <a:extLst>
            <a:ext uri="{FF2B5EF4-FFF2-40B4-BE49-F238E27FC236}">
              <a16:creationId xmlns:a16="http://schemas.microsoft.com/office/drawing/2014/main" id="{52856EC4-283E-46CF-92F4-79EB981B6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54A07F57-1BF1-4257-A067-8086401CE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22EB3CEF-9E5F-49DB-A72F-BC42E42A2B94}"/>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FC587355-E1AE-4E6B-88E3-C0D1F89BC27D}"/>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B9D940AA-F64F-4FD3-8CAE-82460E73FC60}"/>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DB23816A-3F13-4549-8320-C2E45FE586B5}"/>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3811C467-FBC1-4A73-8B0B-8129B413C47C}"/>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64527A5A-4498-4F7B-BC32-A198E5353C87}"/>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722CCD80-2BCA-4A1A-99B9-DE1E208FB18E}"/>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247650</xdr:colOff>
      <xdr:row>43</xdr:row>
      <xdr:rowOff>95250</xdr:rowOff>
    </xdr:from>
    <xdr:to>
      <xdr:col>13</xdr:col>
      <xdr:colOff>171450</xdr:colOff>
      <xdr:row>63</xdr:row>
      <xdr:rowOff>95250</xdr:rowOff>
    </xdr:to>
    <xdr:graphicFrame macro="">
      <xdr:nvGraphicFramePr>
        <xdr:cNvPr id="10" name="9 Gráfico">
          <a:extLst>
            <a:ext uri="{FF2B5EF4-FFF2-40B4-BE49-F238E27FC236}">
              <a16:creationId xmlns:a16="http://schemas.microsoft.com/office/drawing/2014/main" id="{F9869484-26D1-4231-BD44-EAB5BCC31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38100</xdr:colOff>
      <xdr:row>0</xdr:row>
      <xdr:rowOff>247650</xdr:rowOff>
    </xdr:from>
    <xdr:to>
      <xdr:col>2</xdr:col>
      <xdr:colOff>180975</xdr:colOff>
      <xdr:row>4</xdr:row>
      <xdr:rowOff>66675</xdr:rowOff>
    </xdr:to>
    <xdr:pic>
      <xdr:nvPicPr>
        <xdr:cNvPr id="2" name="4 Imagen">
          <a:extLst>
            <a:ext uri="{FF2B5EF4-FFF2-40B4-BE49-F238E27FC236}">
              <a16:creationId xmlns:a16="http://schemas.microsoft.com/office/drawing/2014/main" id="{18596C60-B988-47A0-9944-27FF61A22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xdr:col>
      <xdr:colOff>38100</xdr:colOff>
      <xdr:row>12</xdr:row>
      <xdr:rowOff>0</xdr:rowOff>
    </xdr:from>
    <xdr:to>
      <xdr:col>6</xdr:col>
      <xdr:colOff>447675</xdr:colOff>
      <xdr:row>12</xdr:row>
      <xdr:rowOff>0</xdr:rowOff>
    </xdr:to>
    <xdr:cxnSp macro="">
      <xdr:nvCxnSpPr>
        <xdr:cNvPr id="3" name="7 Conector recto">
          <a:extLst>
            <a:ext uri="{FF2B5EF4-FFF2-40B4-BE49-F238E27FC236}">
              <a16:creationId xmlns:a16="http://schemas.microsoft.com/office/drawing/2014/main" id="{4DF3F89B-EB25-4932-9E0C-C635046A2625}"/>
            </a:ext>
          </a:extLst>
        </xdr:cNvPr>
        <xdr:cNvCxnSpPr>
          <a:cxnSpLocks noChangeShapeType="1"/>
        </xdr:cNvCxnSpPr>
      </xdr:nvCxnSpPr>
      <xdr:spPr bwMode="auto">
        <a:xfrm flipV="1">
          <a:off x="2381250"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12</xdr:row>
      <xdr:rowOff>0</xdr:rowOff>
    </xdr:from>
    <xdr:to>
      <xdr:col>9</xdr:col>
      <xdr:colOff>457200</xdr:colOff>
      <xdr:row>12</xdr:row>
      <xdr:rowOff>0</xdr:rowOff>
    </xdr:to>
    <xdr:cxnSp macro="">
      <xdr:nvCxnSpPr>
        <xdr:cNvPr id="4" name="7 Conector recto">
          <a:extLst>
            <a:ext uri="{FF2B5EF4-FFF2-40B4-BE49-F238E27FC236}">
              <a16:creationId xmlns:a16="http://schemas.microsoft.com/office/drawing/2014/main" id="{B4B80AA9-F8FD-4014-A182-B1F37DD66519}"/>
            </a:ext>
          </a:extLst>
        </xdr:cNvPr>
        <xdr:cNvCxnSpPr>
          <a:cxnSpLocks noChangeShapeType="1"/>
        </xdr:cNvCxnSpPr>
      </xdr:nvCxnSpPr>
      <xdr:spPr bwMode="auto">
        <a:xfrm flipV="1">
          <a:off x="3876675" y="2181225"/>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12</xdr:row>
      <xdr:rowOff>0</xdr:rowOff>
    </xdr:from>
    <xdr:to>
      <xdr:col>12</xdr:col>
      <xdr:colOff>447675</xdr:colOff>
      <xdr:row>12</xdr:row>
      <xdr:rowOff>0</xdr:rowOff>
    </xdr:to>
    <xdr:cxnSp macro="">
      <xdr:nvCxnSpPr>
        <xdr:cNvPr id="5" name="4 Conector recto">
          <a:extLst>
            <a:ext uri="{FF2B5EF4-FFF2-40B4-BE49-F238E27FC236}">
              <a16:creationId xmlns:a16="http://schemas.microsoft.com/office/drawing/2014/main" id="{E065A634-4FD8-4281-934D-A262AD2A21D5}"/>
            </a:ext>
          </a:extLst>
        </xdr:cNvPr>
        <xdr:cNvCxnSpPr>
          <a:cxnSpLocks noChangeShapeType="1"/>
        </xdr:cNvCxnSpPr>
      </xdr:nvCxnSpPr>
      <xdr:spPr bwMode="auto">
        <a:xfrm flipV="1">
          <a:off x="5362575" y="2181225"/>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20</xdr:row>
      <xdr:rowOff>19050</xdr:rowOff>
    </xdr:from>
    <xdr:to>
      <xdr:col>6</xdr:col>
      <xdr:colOff>447675</xdr:colOff>
      <xdr:row>20</xdr:row>
      <xdr:rowOff>19050</xdr:rowOff>
    </xdr:to>
    <xdr:cxnSp macro="">
      <xdr:nvCxnSpPr>
        <xdr:cNvPr id="6" name="7 Conector recto">
          <a:extLst>
            <a:ext uri="{FF2B5EF4-FFF2-40B4-BE49-F238E27FC236}">
              <a16:creationId xmlns:a16="http://schemas.microsoft.com/office/drawing/2014/main" id="{4E80576A-522D-473D-92D1-7065E0B7CED1}"/>
            </a:ext>
          </a:extLst>
        </xdr:cNvPr>
        <xdr:cNvCxnSpPr>
          <a:cxnSpLocks noChangeShapeType="1"/>
        </xdr:cNvCxnSpPr>
      </xdr:nvCxnSpPr>
      <xdr:spPr bwMode="auto">
        <a:xfrm flipV="1">
          <a:off x="2381250"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20</xdr:row>
      <xdr:rowOff>19050</xdr:rowOff>
    </xdr:from>
    <xdr:to>
      <xdr:col>9</xdr:col>
      <xdr:colOff>457200</xdr:colOff>
      <xdr:row>20</xdr:row>
      <xdr:rowOff>19050</xdr:rowOff>
    </xdr:to>
    <xdr:cxnSp macro="">
      <xdr:nvCxnSpPr>
        <xdr:cNvPr id="7" name="7 Conector recto">
          <a:extLst>
            <a:ext uri="{FF2B5EF4-FFF2-40B4-BE49-F238E27FC236}">
              <a16:creationId xmlns:a16="http://schemas.microsoft.com/office/drawing/2014/main" id="{F0C95DCC-ED0C-45D1-BCB1-44782547DE49}"/>
            </a:ext>
          </a:extLst>
        </xdr:cNvPr>
        <xdr:cNvCxnSpPr>
          <a:cxnSpLocks noChangeShapeType="1"/>
        </xdr:cNvCxnSpPr>
      </xdr:nvCxnSpPr>
      <xdr:spPr bwMode="auto">
        <a:xfrm flipV="1">
          <a:off x="3876675" y="3581400"/>
          <a:ext cx="14001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xdr:colOff>
      <xdr:row>20</xdr:row>
      <xdr:rowOff>19050</xdr:rowOff>
    </xdr:from>
    <xdr:to>
      <xdr:col>12</xdr:col>
      <xdr:colOff>447675</xdr:colOff>
      <xdr:row>20</xdr:row>
      <xdr:rowOff>19050</xdr:rowOff>
    </xdr:to>
    <xdr:cxnSp macro="">
      <xdr:nvCxnSpPr>
        <xdr:cNvPr id="8" name="7 Conector recto">
          <a:extLst>
            <a:ext uri="{FF2B5EF4-FFF2-40B4-BE49-F238E27FC236}">
              <a16:creationId xmlns:a16="http://schemas.microsoft.com/office/drawing/2014/main" id="{81730806-05AF-4AFF-8C30-24A6FFB429BC}"/>
            </a:ext>
          </a:extLst>
        </xdr:cNvPr>
        <xdr:cNvCxnSpPr>
          <a:cxnSpLocks noChangeShapeType="1"/>
        </xdr:cNvCxnSpPr>
      </xdr:nvCxnSpPr>
      <xdr:spPr bwMode="auto">
        <a:xfrm flipV="1">
          <a:off x="5362575" y="3581400"/>
          <a:ext cx="13906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19</xdr:row>
      <xdr:rowOff>9525</xdr:rowOff>
    </xdr:from>
    <xdr:to>
      <xdr:col>12</xdr:col>
      <xdr:colOff>447675</xdr:colOff>
      <xdr:row>19</xdr:row>
      <xdr:rowOff>9525</xdr:rowOff>
    </xdr:to>
    <xdr:cxnSp macro="">
      <xdr:nvCxnSpPr>
        <xdr:cNvPr id="9" name="7 Conector recto">
          <a:extLst>
            <a:ext uri="{FF2B5EF4-FFF2-40B4-BE49-F238E27FC236}">
              <a16:creationId xmlns:a16="http://schemas.microsoft.com/office/drawing/2014/main" id="{66804519-0BF9-4483-9410-BD420CB11B7D}"/>
            </a:ext>
          </a:extLst>
        </xdr:cNvPr>
        <xdr:cNvCxnSpPr>
          <a:cxnSpLocks noChangeShapeType="1"/>
        </xdr:cNvCxnSpPr>
      </xdr:nvCxnSpPr>
      <xdr:spPr bwMode="auto">
        <a:xfrm flipV="1">
          <a:off x="2381250" y="3381375"/>
          <a:ext cx="437197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42</xdr:row>
      <xdr:rowOff>0</xdr:rowOff>
    </xdr:from>
    <xdr:to>
      <xdr:col>13</xdr:col>
      <xdr:colOff>0</xdr:colOff>
      <xdr:row>61</xdr:row>
      <xdr:rowOff>66675</xdr:rowOff>
    </xdr:to>
    <xdr:graphicFrame macro="">
      <xdr:nvGraphicFramePr>
        <xdr:cNvPr id="10" name="9 Gráfico">
          <a:extLst>
            <a:ext uri="{FF2B5EF4-FFF2-40B4-BE49-F238E27FC236}">
              <a16:creationId xmlns:a16="http://schemas.microsoft.com/office/drawing/2014/main" id="{695B9CA0-6B3A-4717-90BE-ED77F4CEE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1</xdr:col>
      <xdr:colOff>752475</xdr:colOff>
      <xdr:row>3</xdr:row>
      <xdr:rowOff>38100</xdr:rowOff>
    </xdr:to>
    <xdr:pic>
      <xdr:nvPicPr>
        <xdr:cNvPr id="29426705" name="4 Imagen">
          <a:extLst>
            <a:ext uri="{FF2B5EF4-FFF2-40B4-BE49-F238E27FC236}">
              <a16:creationId xmlns:a16="http://schemas.microsoft.com/office/drawing/2014/main" id="{720EB03C-DAEC-273E-CABE-E49A3A6D6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45</xdr:row>
      <xdr:rowOff>114300</xdr:rowOff>
    </xdr:from>
    <xdr:to>
      <xdr:col>11</xdr:col>
      <xdr:colOff>190500</xdr:colOff>
      <xdr:row>67</xdr:row>
      <xdr:rowOff>142875</xdr:rowOff>
    </xdr:to>
    <xdr:graphicFrame macro="">
      <xdr:nvGraphicFramePr>
        <xdr:cNvPr id="29427763" name="Chart 1">
          <a:extLst>
            <a:ext uri="{FF2B5EF4-FFF2-40B4-BE49-F238E27FC236}">
              <a16:creationId xmlns:a16="http://schemas.microsoft.com/office/drawing/2014/main" id="{E32ACD5D-B70F-F29A-7B14-CCC114190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63</xdr:row>
      <xdr:rowOff>95250</xdr:rowOff>
    </xdr:from>
    <xdr:to>
      <xdr:col>1</xdr:col>
      <xdr:colOff>533400</xdr:colOff>
      <xdr:row>75</xdr:row>
      <xdr:rowOff>19050</xdr:rowOff>
    </xdr:to>
    <xdr:sp macro="" textlink="">
      <xdr:nvSpPr>
        <xdr:cNvPr id="29427764" name="AutoShape 168">
          <a:extLst>
            <a:ext uri="{FF2B5EF4-FFF2-40B4-BE49-F238E27FC236}">
              <a16:creationId xmlns:a16="http://schemas.microsoft.com/office/drawing/2014/main" id="{903EB571-E81D-C09A-8A6F-B0C8282B4688}"/>
            </a:ext>
          </a:extLst>
        </xdr:cNvPr>
        <xdr:cNvSpPr>
          <a:spLocks noChangeAspect="1" noChangeArrowheads="1"/>
        </xdr:cNvSpPr>
      </xdr:nvSpPr>
      <xdr:spPr bwMode="auto">
        <a:xfrm>
          <a:off x="0" y="10153650"/>
          <a:ext cx="9017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38100</xdr:colOff>
      <xdr:row>0</xdr:row>
      <xdr:rowOff>247650</xdr:rowOff>
    </xdr:from>
    <xdr:to>
      <xdr:col>2</xdr:col>
      <xdr:colOff>180975</xdr:colOff>
      <xdr:row>4</xdr:row>
      <xdr:rowOff>66675</xdr:rowOff>
    </xdr:to>
    <xdr:pic>
      <xdr:nvPicPr>
        <xdr:cNvPr id="29427765" name="4 Imagen">
          <a:extLst>
            <a:ext uri="{FF2B5EF4-FFF2-40B4-BE49-F238E27FC236}">
              <a16:creationId xmlns:a16="http://schemas.microsoft.com/office/drawing/2014/main" id="{0D9ABC5F-0E5B-CEB3-B7EA-C1AC79BB44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57150</xdr:colOff>
      <xdr:row>9</xdr:row>
      <xdr:rowOff>132627</xdr:rowOff>
    </xdr:from>
    <xdr:ext cx="732221" cy="410298"/>
    <xdr:sp macro="" textlink="">
      <xdr:nvSpPr>
        <xdr:cNvPr id="5" name="4 CuadroTexto">
          <a:extLst>
            <a:ext uri="{FF2B5EF4-FFF2-40B4-BE49-F238E27FC236}">
              <a16:creationId xmlns:a16="http://schemas.microsoft.com/office/drawing/2014/main" id="{5E9B36DC-F1E8-9C66-F613-C7A273E999F5}"/>
            </a:ext>
          </a:extLst>
        </xdr:cNvPr>
        <xdr:cNvSpPr txBox="1"/>
      </xdr:nvSpPr>
      <xdr:spPr>
        <a:xfrm>
          <a:off x="3962400" y="1789977"/>
          <a:ext cx="722425" cy="41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rIns="72000" bIns="36000" rtlCol="0" anchor="ctr" anchorCtr="0">
          <a:noAutofit/>
        </a:bodyPr>
        <a:lstStyle/>
        <a:p>
          <a:pPr algn="r" rtl="0">
            <a:defRPr sz="1000"/>
          </a:pPr>
          <a:r>
            <a:rPr lang="es-ES" sz="1000" b="1" i="0" u="none" strike="noStrike" baseline="0">
              <a:solidFill>
                <a:schemeClr val="bg1"/>
              </a:solidFill>
              <a:latin typeface="Source Sans Pro" pitchFamily="34" charset="0"/>
              <a:ea typeface="Source Sans Pro" pitchFamily="34" charset="0"/>
            </a:rPr>
            <a:t>Resto</a:t>
          </a:r>
        </a:p>
        <a:p>
          <a:pPr algn="r" rtl="0">
            <a:defRPr sz="1000"/>
          </a:pPr>
          <a:r>
            <a:rPr lang="es-ES" sz="1000" b="1" i="0" u="none" strike="noStrike" baseline="0">
              <a:solidFill>
                <a:schemeClr val="bg1"/>
              </a:solidFill>
              <a:latin typeface="Source Sans Pro" pitchFamily="34" charset="0"/>
              <a:ea typeface="Source Sans Pro" pitchFamily="34" charset="0"/>
            </a:rPr>
            <a:t>andaluces</a:t>
          </a:r>
        </a:p>
      </xdr:txBody>
    </xdr:sp>
    <xdr:clientData/>
  </xdr:oneCellAnchor>
  <xdr:twoCellAnchor>
    <xdr:from>
      <xdr:col>6</xdr:col>
      <xdr:colOff>161925</xdr:colOff>
      <xdr:row>10</xdr:row>
      <xdr:rowOff>28575</xdr:rowOff>
    </xdr:from>
    <xdr:to>
      <xdr:col>10</xdr:col>
      <xdr:colOff>19050</xdr:colOff>
      <xdr:row>10</xdr:row>
      <xdr:rowOff>28575</xdr:rowOff>
    </xdr:to>
    <xdr:cxnSp macro="">
      <xdr:nvCxnSpPr>
        <xdr:cNvPr id="29429880" name="6 Conector recto">
          <a:extLst>
            <a:ext uri="{FF2B5EF4-FFF2-40B4-BE49-F238E27FC236}">
              <a16:creationId xmlns:a16="http://schemas.microsoft.com/office/drawing/2014/main" id="{1550474B-E232-36BE-7D8F-B236F8C3A327}"/>
            </a:ext>
          </a:extLst>
        </xdr:cNvPr>
        <xdr:cNvCxnSpPr>
          <a:cxnSpLocks noChangeShapeType="1"/>
        </xdr:cNvCxnSpPr>
      </xdr:nvCxnSpPr>
      <xdr:spPr bwMode="auto">
        <a:xfrm flipV="1">
          <a:off x="3562350" y="1838325"/>
          <a:ext cx="2181225"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171450</xdr:colOff>
      <xdr:row>9</xdr:row>
      <xdr:rowOff>19050</xdr:rowOff>
    </xdr:from>
    <xdr:to>
      <xdr:col>13</xdr:col>
      <xdr:colOff>47625</xdr:colOff>
      <xdr:row>9</xdr:row>
      <xdr:rowOff>19050</xdr:rowOff>
    </xdr:to>
    <xdr:cxnSp macro="">
      <xdr:nvCxnSpPr>
        <xdr:cNvPr id="29429881" name="7 Conector recto">
          <a:extLst>
            <a:ext uri="{FF2B5EF4-FFF2-40B4-BE49-F238E27FC236}">
              <a16:creationId xmlns:a16="http://schemas.microsoft.com/office/drawing/2014/main" id="{3498D1CA-9FB1-8989-7544-D3EA57251EF7}"/>
            </a:ext>
          </a:extLst>
        </xdr:cNvPr>
        <xdr:cNvCxnSpPr>
          <a:cxnSpLocks noChangeShapeType="1"/>
        </xdr:cNvCxnSpPr>
      </xdr:nvCxnSpPr>
      <xdr:spPr bwMode="auto">
        <a:xfrm flipV="1">
          <a:off x="3571875" y="1676400"/>
          <a:ext cx="3943350"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142875</xdr:colOff>
      <xdr:row>9</xdr:row>
      <xdr:rowOff>19050</xdr:rowOff>
    </xdr:from>
    <xdr:to>
      <xdr:col>16</xdr:col>
      <xdr:colOff>552450</xdr:colOff>
      <xdr:row>9</xdr:row>
      <xdr:rowOff>19050</xdr:rowOff>
    </xdr:to>
    <xdr:cxnSp macro="">
      <xdr:nvCxnSpPr>
        <xdr:cNvPr id="29429882" name="8 Conector recto">
          <a:extLst>
            <a:ext uri="{FF2B5EF4-FFF2-40B4-BE49-F238E27FC236}">
              <a16:creationId xmlns:a16="http://schemas.microsoft.com/office/drawing/2014/main" id="{FC53CA59-6F4A-E5AD-C0AC-87FDF629A7E4}"/>
            </a:ext>
          </a:extLst>
        </xdr:cNvPr>
        <xdr:cNvCxnSpPr>
          <a:cxnSpLocks noChangeShapeType="1"/>
        </xdr:cNvCxnSpPr>
      </xdr:nvCxnSpPr>
      <xdr:spPr bwMode="auto">
        <a:xfrm flipV="1">
          <a:off x="7610475" y="1676400"/>
          <a:ext cx="2152650" cy="0"/>
        </a:xfrm>
        <a:prstGeom prst="line">
          <a:avLst/>
        </a:prstGeom>
        <a:noFill/>
        <a:ln w="11430" algn="ctr">
          <a:solidFill>
            <a:srgbClr val="EFF3E2"/>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28575</xdr:colOff>
      <xdr:row>0</xdr:row>
      <xdr:rowOff>104775</xdr:rowOff>
    </xdr:from>
    <xdr:to>
      <xdr:col>1</xdr:col>
      <xdr:colOff>752475</xdr:colOff>
      <xdr:row>3</xdr:row>
      <xdr:rowOff>38100</xdr:rowOff>
    </xdr:to>
    <xdr:pic>
      <xdr:nvPicPr>
        <xdr:cNvPr id="29429883" name="4 Imagen">
          <a:extLst>
            <a:ext uri="{FF2B5EF4-FFF2-40B4-BE49-F238E27FC236}">
              <a16:creationId xmlns:a16="http://schemas.microsoft.com/office/drawing/2014/main" id="{CD4609B9-40A9-50F9-7830-C5363A370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oneCellAnchor>
    <xdr:from>
      <xdr:col>10</xdr:col>
      <xdr:colOff>30480</xdr:colOff>
      <xdr:row>9</xdr:row>
      <xdr:rowOff>37377</xdr:rowOff>
    </xdr:from>
    <xdr:ext cx="724308" cy="410298"/>
    <xdr:sp macro="" textlink="">
      <xdr:nvSpPr>
        <xdr:cNvPr id="8" name="7 CuadroTexto">
          <a:extLst>
            <a:ext uri="{FF2B5EF4-FFF2-40B4-BE49-F238E27FC236}">
              <a16:creationId xmlns:a16="http://schemas.microsoft.com/office/drawing/2014/main" id="{B86A45B8-EEE1-8262-2E36-76E71D1B5F2A}"/>
            </a:ext>
          </a:extLst>
        </xdr:cNvPr>
        <xdr:cNvSpPr txBox="1"/>
      </xdr:nvSpPr>
      <xdr:spPr>
        <a:xfrm>
          <a:off x="5897880" y="1690917"/>
          <a:ext cx="729950" cy="41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rIns="72000" bIns="36000" rtlCol="0" anchor="ctr" anchorCtr="0">
          <a:noAutofit/>
        </a:bodyPr>
        <a:lstStyle/>
        <a:p>
          <a:pPr algn="r" rtl="0">
            <a:defRPr sz="1000"/>
          </a:pPr>
          <a:r>
            <a:rPr lang="es-ES" sz="1000" b="1" i="0" u="none" strike="noStrike" baseline="0">
              <a:solidFill>
                <a:schemeClr val="bg1"/>
              </a:solidFill>
              <a:latin typeface="Source Sans Pro" pitchFamily="34" charset="0"/>
              <a:ea typeface="Source Sans Pro" pitchFamily="34" charset="0"/>
            </a:rPr>
            <a:t>Resto</a:t>
          </a:r>
        </a:p>
        <a:p>
          <a:pPr algn="r" rtl="0">
            <a:defRPr sz="1000"/>
          </a:pPr>
          <a:r>
            <a:rPr lang="es-ES" sz="1000" b="1" i="0" u="none" strike="noStrike" baseline="0">
              <a:solidFill>
                <a:schemeClr val="bg1"/>
              </a:solidFill>
              <a:latin typeface="Source Sans Pro" pitchFamily="34" charset="0"/>
              <a:ea typeface="Source Sans Pro" pitchFamily="34" charset="0"/>
            </a:rPr>
            <a:t>españoles</a:t>
          </a:r>
        </a:p>
      </xdr:txBody>
    </xdr:sp>
    <xdr:clientData/>
  </xdr:oneCellAnchor>
  <xdr:oneCellAnchor>
    <xdr:from>
      <xdr:col>9</xdr:col>
      <xdr:colOff>143510</xdr:colOff>
      <xdr:row>9</xdr:row>
      <xdr:rowOff>136437</xdr:rowOff>
    </xdr:from>
    <xdr:ext cx="542196" cy="410298"/>
    <xdr:sp macro="" textlink="">
      <xdr:nvSpPr>
        <xdr:cNvPr id="10" name="9 CuadroTexto">
          <a:extLst>
            <a:ext uri="{FF2B5EF4-FFF2-40B4-BE49-F238E27FC236}">
              <a16:creationId xmlns:a16="http://schemas.microsoft.com/office/drawing/2014/main" id="{AFA4D144-8353-9EE4-2CB0-01BA7BBE8D78}"/>
            </a:ext>
          </a:extLst>
        </xdr:cNvPr>
        <xdr:cNvSpPr txBox="1"/>
      </xdr:nvSpPr>
      <xdr:spPr>
        <a:xfrm>
          <a:off x="5438775" y="1789977"/>
          <a:ext cx="512445" cy="41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rIns="72000" bIns="36000" rtlCol="0" anchor="ctr" anchorCtr="0">
          <a:noAutofit/>
        </a:bodyPr>
        <a:lstStyle/>
        <a:p>
          <a:pPr algn="ctr" rtl="0">
            <a:defRPr sz="1000"/>
          </a:pPr>
          <a:r>
            <a:rPr lang="es-ES" sz="1000" b="1" i="0" u="none" strike="noStrike" baseline="0">
              <a:solidFill>
                <a:schemeClr val="bg1"/>
              </a:solidFill>
              <a:latin typeface="Source Sans Pro" pitchFamily="34" charset="0"/>
              <a:ea typeface="Source Sans Pro" pitchFamily="34" charset="0"/>
            </a:rPr>
            <a:t>Ratio*</a:t>
          </a:r>
        </a:p>
        <a:p>
          <a:pPr algn="ctr" rtl="0">
            <a:defRPr sz="1000"/>
          </a:pPr>
          <a:r>
            <a:rPr lang="es-ES" sz="1000" b="1" i="0" u="none" strike="noStrike" baseline="0">
              <a:solidFill>
                <a:schemeClr val="bg1"/>
              </a:solidFill>
              <a:latin typeface="Source Sans Pro" pitchFamily="34" charset="0"/>
              <a:ea typeface="Source Sans Pro" pitchFamily="34" charset="0"/>
            </a:rPr>
            <a:t>(%)</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6</xdr:col>
      <xdr:colOff>104775</xdr:colOff>
      <xdr:row>9</xdr:row>
      <xdr:rowOff>19050</xdr:rowOff>
    </xdr:from>
    <xdr:to>
      <xdr:col>8</xdr:col>
      <xdr:colOff>47625</xdr:colOff>
      <xdr:row>9</xdr:row>
      <xdr:rowOff>19050</xdr:rowOff>
    </xdr:to>
    <xdr:cxnSp macro="">
      <xdr:nvCxnSpPr>
        <xdr:cNvPr id="29430835" name="6 Conector recto">
          <a:extLst>
            <a:ext uri="{FF2B5EF4-FFF2-40B4-BE49-F238E27FC236}">
              <a16:creationId xmlns:a16="http://schemas.microsoft.com/office/drawing/2014/main" id="{19A69D24-1257-D227-38CC-6060327A3F98}"/>
            </a:ext>
          </a:extLst>
        </xdr:cNvPr>
        <xdr:cNvCxnSpPr>
          <a:cxnSpLocks noChangeShapeType="1"/>
        </xdr:cNvCxnSpPr>
      </xdr:nvCxnSpPr>
      <xdr:spPr bwMode="auto">
        <a:xfrm flipV="1">
          <a:off x="4933950" y="1676400"/>
          <a:ext cx="1581150"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123825</xdr:colOff>
      <xdr:row>9</xdr:row>
      <xdr:rowOff>19050</xdr:rowOff>
    </xdr:from>
    <xdr:to>
      <xdr:col>11</xdr:col>
      <xdr:colOff>800100</xdr:colOff>
      <xdr:row>9</xdr:row>
      <xdr:rowOff>19050</xdr:rowOff>
    </xdr:to>
    <xdr:cxnSp macro="">
      <xdr:nvCxnSpPr>
        <xdr:cNvPr id="29430836" name="7 Conector recto">
          <a:extLst>
            <a:ext uri="{FF2B5EF4-FFF2-40B4-BE49-F238E27FC236}">
              <a16:creationId xmlns:a16="http://schemas.microsoft.com/office/drawing/2014/main" id="{FA224C26-544D-954B-39AF-D874D22C17BA}"/>
            </a:ext>
          </a:extLst>
        </xdr:cNvPr>
        <xdr:cNvCxnSpPr>
          <a:cxnSpLocks noChangeShapeType="1"/>
        </xdr:cNvCxnSpPr>
      </xdr:nvCxnSpPr>
      <xdr:spPr bwMode="auto">
        <a:xfrm flipV="1">
          <a:off x="6591300" y="1676400"/>
          <a:ext cx="3133725" cy="0"/>
        </a:xfrm>
        <a:prstGeom prst="line">
          <a:avLst/>
        </a:prstGeom>
        <a:noFill/>
        <a:ln w="11430" algn="ctr">
          <a:solidFill>
            <a:srgbClr val="FFFFFF"/>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28575</xdr:colOff>
      <xdr:row>0</xdr:row>
      <xdr:rowOff>104775</xdr:rowOff>
    </xdr:from>
    <xdr:to>
      <xdr:col>1</xdr:col>
      <xdr:colOff>752475</xdr:colOff>
      <xdr:row>3</xdr:row>
      <xdr:rowOff>38100</xdr:rowOff>
    </xdr:to>
    <xdr:pic>
      <xdr:nvPicPr>
        <xdr:cNvPr id="29430837" name="4 Imagen">
          <a:extLst>
            <a:ext uri="{FF2B5EF4-FFF2-40B4-BE49-F238E27FC236}">
              <a16:creationId xmlns:a16="http://schemas.microsoft.com/office/drawing/2014/main" id="{2DC66CCB-2480-83FB-C971-3436E3C9E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047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593725</xdr:colOff>
      <xdr:row>53</xdr:row>
      <xdr:rowOff>133350</xdr:rowOff>
    </xdr:from>
    <xdr:to>
      <xdr:col>9</xdr:col>
      <xdr:colOff>431800</xdr:colOff>
      <xdr:row>63</xdr:row>
      <xdr:rowOff>133350</xdr:rowOff>
    </xdr:to>
    <xdr:graphicFrame macro="">
      <xdr:nvGraphicFramePr>
        <xdr:cNvPr id="29431859" name="6 Gráfico">
          <a:extLst>
            <a:ext uri="{FF2B5EF4-FFF2-40B4-BE49-F238E27FC236}">
              <a16:creationId xmlns:a16="http://schemas.microsoft.com/office/drawing/2014/main" id="{3DF746E7-9EBE-7211-CDC5-FAD313D53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457200</xdr:colOff>
      <xdr:row>38</xdr:row>
      <xdr:rowOff>133350</xdr:rowOff>
    </xdr:from>
    <xdr:to>
      <xdr:col>9</xdr:col>
      <xdr:colOff>323850</xdr:colOff>
      <xdr:row>52</xdr:row>
      <xdr:rowOff>0</xdr:rowOff>
    </xdr:to>
    <xdr:graphicFrame macro="">
      <xdr:nvGraphicFramePr>
        <xdr:cNvPr id="29431860" name="5 Gráfico">
          <a:extLst>
            <a:ext uri="{FF2B5EF4-FFF2-40B4-BE49-F238E27FC236}">
              <a16:creationId xmlns:a16="http://schemas.microsoft.com/office/drawing/2014/main" id="{D91436B4-A0F4-AD2F-6392-5CF710E173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0</xdr:row>
      <xdr:rowOff>247650</xdr:rowOff>
    </xdr:from>
    <xdr:to>
      <xdr:col>2</xdr:col>
      <xdr:colOff>180975</xdr:colOff>
      <xdr:row>4</xdr:row>
      <xdr:rowOff>66675</xdr:rowOff>
    </xdr:to>
    <xdr:pic>
      <xdr:nvPicPr>
        <xdr:cNvPr id="29431861" name="4 Imagen">
          <a:extLst>
            <a:ext uri="{FF2B5EF4-FFF2-40B4-BE49-F238E27FC236}">
              <a16:creationId xmlns:a16="http://schemas.microsoft.com/office/drawing/2014/main" id="{3503C327-4A47-18DB-37A8-A3F78F2DBB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47</xdr:row>
      <xdr:rowOff>19050</xdr:rowOff>
    </xdr:from>
    <xdr:to>
      <xdr:col>12</xdr:col>
      <xdr:colOff>457200</xdr:colOff>
      <xdr:row>61</xdr:row>
      <xdr:rowOff>88900</xdr:rowOff>
    </xdr:to>
    <xdr:graphicFrame macro="">
      <xdr:nvGraphicFramePr>
        <xdr:cNvPr id="29434914" name="Chart 1">
          <a:extLst>
            <a:ext uri="{FF2B5EF4-FFF2-40B4-BE49-F238E27FC236}">
              <a16:creationId xmlns:a16="http://schemas.microsoft.com/office/drawing/2014/main" id="{F91990AF-8F84-A5D3-FCDD-47D40045B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0</xdr:row>
      <xdr:rowOff>247650</xdr:rowOff>
    </xdr:from>
    <xdr:to>
      <xdr:col>2</xdr:col>
      <xdr:colOff>180975</xdr:colOff>
      <xdr:row>4</xdr:row>
      <xdr:rowOff>66675</xdr:rowOff>
    </xdr:to>
    <xdr:pic>
      <xdr:nvPicPr>
        <xdr:cNvPr id="29434915" name="4 Imagen">
          <a:extLst>
            <a:ext uri="{FF2B5EF4-FFF2-40B4-BE49-F238E27FC236}">
              <a16:creationId xmlns:a16="http://schemas.microsoft.com/office/drawing/2014/main" id="{72D8706A-F1E1-B38D-C493-3EE808E897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2476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F149B-55B4-45A1-8F43-5B10BE4EA413}">
  <dimension ref="A1:K57"/>
  <sheetViews>
    <sheetView tabSelected="1" zoomScaleNormal="100" zoomScaleSheetLayoutView="100" workbookViewId="0"/>
  </sheetViews>
  <sheetFormatPr baseColWidth="10" defaultColWidth="8.7109375" defaultRowHeight="15" x14ac:dyDescent="0.25"/>
  <cols>
    <col min="1" max="1" width="10.28515625" style="218" customWidth="1"/>
    <col min="2" max="2" width="8.7109375" style="218" customWidth="1"/>
    <col min="3" max="3" width="7.7109375" style="218" customWidth="1"/>
    <col min="4" max="4" width="9.42578125" style="218" customWidth="1"/>
    <col min="5" max="5" width="8.7109375" style="218" customWidth="1"/>
    <col min="6" max="6" width="13.28515625" style="218" customWidth="1"/>
    <col min="7" max="7" width="4.28515625" style="218" customWidth="1"/>
    <col min="8" max="10" width="8.7109375" style="218" customWidth="1"/>
    <col min="11" max="11" width="16.5703125" style="218" customWidth="1"/>
    <col min="12" max="16384" width="8.7109375" style="218"/>
  </cols>
  <sheetData>
    <row r="1" spans="1:11" x14ac:dyDescent="0.25">
      <c r="A1" s="217"/>
      <c r="B1" s="217"/>
      <c r="C1" s="217"/>
      <c r="D1" s="217"/>
      <c r="E1" s="217"/>
      <c r="F1" s="217"/>
      <c r="G1" s="217"/>
      <c r="H1" s="217"/>
      <c r="I1" s="217"/>
      <c r="J1" s="217"/>
      <c r="K1" s="217"/>
    </row>
    <row r="2" spans="1:11" x14ac:dyDescent="0.25">
      <c r="A2" s="217"/>
      <c r="B2" s="217"/>
      <c r="C2" s="217"/>
      <c r="D2" s="217"/>
      <c r="E2" s="217"/>
      <c r="F2" s="217"/>
      <c r="G2" s="217"/>
      <c r="H2" s="217"/>
      <c r="I2" s="217"/>
      <c r="J2" s="217"/>
      <c r="K2" s="217"/>
    </row>
    <row r="3" spans="1:11" x14ac:dyDescent="0.25">
      <c r="A3" s="217"/>
      <c r="B3" s="217"/>
      <c r="C3" s="217"/>
      <c r="D3" s="217"/>
      <c r="E3" s="217"/>
      <c r="F3" s="217"/>
      <c r="G3" s="217"/>
      <c r="H3" s="217"/>
      <c r="I3" s="217"/>
      <c r="J3" s="217"/>
      <c r="K3" s="217"/>
    </row>
    <row r="4" spans="1:11" x14ac:dyDescent="0.25">
      <c r="A4" s="217"/>
      <c r="B4" s="217"/>
      <c r="C4" s="217"/>
      <c r="D4" s="217"/>
      <c r="E4" s="217"/>
      <c r="F4" s="217"/>
      <c r="G4" s="217"/>
      <c r="H4" s="217"/>
      <c r="I4" s="217"/>
      <c r="J4" s="217"/>
      <c r="K4" s="217"/>
    </row>
    <row r="5" spans="1:11" x14ac:dyDescent="0.25">
      <c r="A5" s="217"/>
      <c r="B5" s="217"/>
      <c r="C5" s="217"/>
      <c r="D5" s="217"/>
      <c r="E5" s="217"/>
      <c r="F5" s="217"/>
      <c r="G5" s="217"/>
      <c r="H5" s="217"/>
      <c r="I5" s="217"/>
      <c r="J5" s="217"/>
      <c r="K5" s="217"/>
    </row>
    <row r="6" spans="1:11" x14ac:dyDescent="0.25">
      <c r="A6" s="217"/>
      <c r="B6" s="217"/>
      <c r="C6" s="217"/>
      <c r="D6" s="217"/>
      <c r="E6" s="217"/>
      <c r="F6" s="217"/>
      <c r="G6" s="217"/>
      <c r="H6" s="217"/>
      <c r="I6" s="217"/>
      <c r="J6" s="217"/>
      <c r="K6" s="217"/>
    </row>
    <row r="7" spans="1:11" x14ac:dyDescent="0.25">
      <c r="A7" s="217"/>
      <c r="B7" s="217"/>
      <c r="C7" s="217"/>
      <c r="D7" s="217"/>
      <c r="E7" s="217"/>
      <c r="F7" s="217"/>
      <c r="G7" s="217"/>
      <c r="H7" s="217"/>
      <c r="I7" s="217"/>
      <c r="J7" s="217"/>
      <c r="K7" s="217"/>
    </row>
    <row r="8" spans="1:11" x14ac:dyDescent="0.25">
      <c r="A8" s="217"/>
      <c r="B8" s="217"/>
      <c r="C8" s="217"/>
      <c r="D8" s="217"/>
      <c r="E8" s="217"/>
      <c r="F8" s="217"/>
      <c r="G8" s="217"/>
      <c r="H8" s="217"/>
      <c r="I8" s="217"/>
      <c r="J8" s="217"/>
      <c r="K8" s="217"/>
    </row>
    <row r="9" spans="1:11" x14ac:dyDescent="0.25">
      <c r="A9" s="217"/>
      <c r="B9" s="217"/>
      <c r="C9" s="217"/>
      <c r="D9" s="217"/>
      <c r="E9" s="217"/>
      <c r="F9" s="217"/>
      <c r="G9" s="217"/>
      <c r="H9" s="217"/>
      <c r="I9" s="217"/>
      <c r="J9" s="217"/>
      <c r="K9" s="217"/>
    </row>
    <row r="10" spans="1:11" x14ac:dyDescent="0.25">
      <c r="A10" s="217"/>
      <c r="B10" s="217"/>
      <c r="C10" s="217"/>
      <c r="D10" s="217"/>
      <c r="E10" s="217"/>
      <c r="F10" s="217"/>
      <c r="G10" s="217"/>
      <c r="H10" s="217"/>
      <c r="I10" s="217"/>
      <c r="J10" s="217"/>
      <c r="K10" s="217"/>
    </row>
    <row r="11" spans="1:11" x14ac:dyDescent="0.25">
      <c r="A11" s="217"/>
      <c r="B11" s="217"/>
      <c r="C11" s="217"/>
      <c r="D11" s="217"/>
      <c r="E11" s="217"/>
      <c r="F11" s="217"/>
      <c r="G11" s="217"/>
      <c r="H11" s="217"/>
      <c r="I11" s="217"/>
      <c r="J11" s="217"/>
      <c r="K11" s="217"/>
    </row>
    <row r="12" spans="1:11" x14ac:dyDescent="0.25">
      <c r="A12" s="217"/>
      <c r="B12" s="217"/>
      <c r="C12" s="217"/>
      <c r="D12" s="217"/>
      <c r="E12" s="217"/>
      <c r="F12" s="217"/>
      <c r="G12" s="217"/>
      <c r="H12" s="217"/>
      <c r="I12" s="217"/>
      <c r="J12" s="217"/>
      <c r="K12" s="217"/>
    </row>
    <row r="13" spans="1:11" x14ac:dyDescent="0.25">
      <c r="A13" s="217"/>
      <c r="B13" s="217"/>
      <c r="C13" s="217"/>
      <c r="D13" s="217"/>
      <c r="E13" s="217"/>
      <c r="F13" s="217"/>
      <c r="G13" s="217"/>
      <c r="H13" s="217"/>
      <c r="I13" s="217"/>
      <c r="J13" s="217"/>
      <c r="K13" s="217"/>
    </row>
    <row r="14" spans="1:11" x14ac:dyDescent="0.25">
      <c r="A14" s="217"/>
      <c r="B14" s="217"/>
      <c r="C14" s="217"/>
      <c r="D14" s="217"/>
      <c r="E14" s="217"/>
      <c r="F14" s="217"/>
      <c r="G14" s="217"/>
      <c r="H14" s="217"/>
      <c r="I14" s="217"/>
      <c r="J14" s="217"/>
      <c r="K14" s="217"/>
    </row>
    <row r="15" spans="1:11" x14ac:dyDescent="0.25">
      <c r="A15" s="217"/>
      <c r="B15" s="217"/>
      <c r="C15" s="217"/>
      <c r="D15" s="217"/>
      <c r="E15" s="217"/>
      <c r="F15" s="217"/>
      <c r="G15" s="217"/>
      <c r="H15" s="217"/>
      <c r="I15" s="217"/>
      <c r="J15" s="217"/>
      <c r="K15" s="217"/>
    </row>
    <row r="16" spans="1:11" x14ac:dyDescent="0.25">
      <c r="A16" s="217"/>
      <c r="B16" s="217"/>
      <c r="C16" s="217"/>
      <c r="D16" s="217"/>
      <c r="E16" s="217"/>
      <c r="F16" s="217"/>
      <c r="G16" s="217"/>
      <c r="H16" s="217"/>
      <c r="I16" s="217"/>
      <c r="J16" s="217"/>
      <c r="K16" s="217"/>
    </row>
    <row r="17" spans="1:11" x14ac:dyDescent="0.25">
      <c r="A17" s="217"/>
      <c r="B17" s="217"/>
      <c r="C17" s="217"/>
      <c r="D17" s="217"/>
      <c r="E17" s="217"/>
      <c r="F17" s="217"/>
      <c r="G17" s="217"/>
      <c r="H17" s="217"/>
      <c r="I17" s="217"/>
      <c r="J17" s="217"/>
      <c r="K17" s="217"/>
    </row>
    <row r="18" spans="1:11" x14ac:dyDescent="0.25">
      <c r="A18" s="217"/>
      <c r="B18" s="217"/>
      <c r="C18" s="217"/>
      <c r="D18" s="217"/>
      <c r="E18" s="217"/>
      <c r="F18" s="217"/>
      <c r="G18" s="217"/>
      <c r="H18" s="217"/>
      <c r="I18" s="217"/>
      <c r="J18" s="217"/>
      <c r="K18" s="217"/>
    </row>
    <row r="19" spans="1:11" x14ac:dyDescent="0.25">
      <c r="A19" s="217"/>
      <c r="B19" s="217"/>
      <c r="C19" s="217"/>
      <c r="D19" s="217"/>
      <c r="E19" s="217"/>
      <c r="F19" s="217"/>
      <c r="G19" s="217"/>
      <c r="H19" s="217"/>
      <c r="I19" s="217"/>
      <c r="J19" s="217"/>
      <c r="K19" s="217"/>
    </row>
    <row r="20" spans="1:11" x14ac:dyDescent="0.25">
      <c r="A20" s="217"/>
      <c r="B20" s="217"/>
      <c r="C20" s="217"/>
      <c r="D20" s="217"/>
      <c r="E20" s="217"/>
      <c r="F20" s="217"/>
      <c r="G20" s="217"/>
      <c r="H20" s="217"/>
      <c r="I20" s="217"/>
      <c r="J20" s="217"/>
      <c r="K20" s="217"/>
    </row>
    <row r="21" spans="1:11" x14ac:dyDescent="0.25">
      <c r="A21" s="217"/>
      <c r="B21" s="217"/>
      <c r="C21" s="217"/>
      <c r="D21" s="217"/>
      <c r="E21" s="217"/>
      <c r="F21" s="217"/>
      <c r="G21" s="217"/>
      <c r="H21" s="217"/>
      <c r="I21" s="217"/>
      <c r="J21" s="217"/>
      <c r="K21" s="217"/>
    </row>
    <row r="22" spans="1:11" x14ac:dyDescent="0.25">
      <c r="A22" s="217"/>
      <c r="B22" s="217"/>
      <c r="C22" s="217"/>
      <c r="D22" s="217"/>
      <c r="E22" s="217"/>
      <c r="F22" s="217"/>
      <c r="G22" s="217"/>
      <c r="H22" s="217"/>
      <c r="I22" s="217"/>
      <c r="J22" s="217"/>
      <c r="K22" s="217"/>
    </row>
    <row r="23" spans="1:11" x14ac:dyDescent="0.25">
      <c r="A23" s="217"/>
      <c r="B23" s="217"/>
      <c r="C23" s="217"/>
      <c r="D23" s="217"/>
      <c r="E23" s="217"/>
      <c r="F23" s="217"/>
      <c r="G23" s="217"/>
      <c r="H23" s="217"/>
      <c r="I23" s="217"/>
      <c r="J23" s="217"/>
      <c r="K23" s="217"/>
    </row>
    <row r="24" spans="1:11" x14ac:dyDescent="0.25">
      <c r="A24" s="217"/>
      <c r="B24" s="217"/>
      <c r="C24" s="217"/>
      <c r="D24" s="217"/>
      <c r="E24" s="217"/>
      <c r="F24" s="217"/>
      <c r="G24" s="217"/>
      <c r="H24" s="217"/>
      <c r="I24" s="217"/>
      <c r="J24" s="217"/>
      <c r="K24" s="217"/>
    </row>
    <row r="25" spans="1:11" x14ac:dyDescent="0.25">
      <c r="A25" s="217"/>
      <c r="B25" s="217"/>
      <c r="C25" s="217"/>
      <c r="D25" s="217"/>
      <c r="E25" s="217"/>
      <c r="F25" s="217"/>
      <c r="G25" s="217"/>
      <c r="H25" s="217"/>
      <c r="I25" s="217"/>
      <c r="J25" s="217"/>
      <c r="K25" s="217"/>
    </row>
    <row r="26" spans="1:11" x14ac:dyDescent="0.25">
      <c r="A26" s="217"/>
      <c r="B26" s="217"/>
      <c r="C26" s="217"/>
      <c r="D26" s="217"/>
      <c r="E26" s="217"/>
      <c r="F26" s="217"/>
      <c r="G26" s="217"/>
      <c r="H26" s="217"/>
      <c r="I26" s="217"/>
      <c r="J26" s="217"/>
      <c r="K26" s="217"/>
    </row>
    <row r="27" spans="1:11" x14ac:dyDescent="0.25">
      <c r="A27" s="217"/>
      <c r="B27" s="217"/>
      <c r="C27" s="217"/>
      <c r="D27" s="217"/>
      <c r="E27" s="217"/>
      <c r="F27" s="217"/>
      <c r="G27" s="217"/>
      <c r="H27" s="217"/>
      <c r="I27" s="217"/>
      <c r="J27" s="217"/>
      <c r="K27" s="217"/>
    </row>
    <row r="28" spans="1:11" x14ac:dyDescent="0.25">
      <c r="A28" s="217"/>
      <c r="B28" s="217"/>
      <c r="C28" s="217"/>
      <c r="D28" s="217"/>
      <c r="E28" s="217"/>
      <c r="F28" s="217"/>
      <c r="G28" s="217"/>
      <c r="H28" s="217"/>
      <c r="I28" s="217"/>
      <c r="J28" s="217"/>
      <c r="K28" s="217"/>
    </row>
    <row r="29" spans="1:11" x14ac:dyDescent="0.25">
      <c r="A29" s="217"/>
      <c r="B29" s="217"/>
      <c r="C29" s="217"/>
      <c r="D29" s="217"/>
      <c r="E29" s="217"/>
      <c r="F29" s="217"/>
      <c r="G29" s="217"/>
      <c r="H29" s="217"/>
      <c r="I29" s="217"/>
      <c r="J29" s="217"/>
      <c r="K29" s="217"/>
    </row>
    <row r="30" spans="1:11" x14ac:dyDescent="0.25">
      <c r="A30" s="217"/>
      <c r="B30" s="217"/>
      <c r="C30" s="217"/>
      <c r="D30" s="217"/>
      <c r="E30" s="217"/>
      <c r="F30" s="217"/>
      <c r="G30" s="217"/>
      <c r="H30" s="217"/>
      <c r="I30" s="217"/>
      <c r="J30" s="217"/>
      <c r="K30" s="217"/>
    </row>
    <row r="31" spans="1:11" x14ac:dyDescent="0.25">
      <c r="A31" s="217"/>
      <c r="B31" s="217"/>
      <c r="C31" s="217"/>
      <c r="D31" s="217"/>
      <c r="E31" s="217"/>
      <c r="F31" s="217"/>
      <c r="G31" s="217"/>
      <c r="H31" s="217"/>
      <c r="I31" s="217"/>
      <c r="J31" s="217"/>
      <c r="K31" s="217"/>
    </row>
    <row r="32" spans="1:11" x14ac:dyDescent="0.25">
      <c r="A32" s="217"/>
      <c r="B32" s="217"/>
      <c r="C32" s="217"/>
      <c r="D32" s="217"/>
      <c r="E32" s="217"/>
      <c r="F32" s="217"/>
      <c r="G32" s="217"/>
      <c r="H32" s="217"/>
      <c r="I32" s="217"/>
      <c r="J32" s="217"/>
      <c r="K32" s="217"/>
    </row>
    <row r="33" spans="1:11" x14ac:dyDescent="0.25">
      <c r="A33" s="217"/>
      <c r="B33" s="217"/>
      <c r="C33" s="217"/>
      <c r="D33" s="217"/>
      <c r="E33" s="217"/>
      <c r="F33" s="217"/>
      <c r="G33" s="217"/>
      <c r="H33" s="217"/>
      <c r="I33" s="217"/>
      <c r="J33" s="217"/>
      <c r="K33" s="217"/>
    </row>
    <row r="34" spans="1:11" x14ac:dyDescent="0.25">
      <c r="A34" s="217"/>
      <c r="B34" s="217"/>
      <c r="C34" s="217"/>
      <c r="D34" s="217"/>
      <c r="E34" s="217"/>
      <c r="F34" s="217"/>
      <c r="G34" s="217"/>
      <c r="H34" s="217"/>
      <c r="I34" s="217"/>
      <c r="J34" s="217"/>
      <c r="K34" s="217"/>
    </row>
    <row r="35" spans="1:11" x14ac:dyDescent="0.25">
      <c r="A35" s="217"/>
      <c r="B35" s="217"/>
      <c r="C35" s="217"/>
      <c r="D35" s="217"/>
      <c r="E35" s="217"/>
      <c r="F35" s="217"/>
      <c r="G35" s="217"/>
      <c r="H35" s="217"/>
      <c r="I35" s="217"/>
      <c r="J35" s="217"/>
      <c r="K35" s="217"/>
    </row>
    <row r="36" spans="1:11" x14ac:dyDescent="0.25">
      <c r="A36" s="217"/>
      <c r="B36" s="217"/>
      <c r="C36" s="217"/>
      <c r="D36" s="217"/>
      <c r="E36" s="217"/>
      <c r="F36" s="217"/>
      <c r="G36" s="217"/>
      <c r="H36" s="217"/>
      <c r="I36" s="217"/>
      <c r="J36" s="217"/>
      <c r="K36" s="217"/>
    </row>
    <row r="37" spans="1:11" x14ac:dyDescent="0.25">
      <c r="A37" s="217"/>
      <c r="B37" s="217"/>
      <c r="C37" s="217"/>
      <c r="D37" s="217"/>
      <c r="E37" s="217"/>
      <c r="F37" s="217"/>
      <c r="G37" s="217"/>
      <c r="H37" s="217"/>
      <c r="I37" s="217"/>
      <c r="J37" s="217"/>
      <c r="K37" s="217"/>
    </row>
    <row r="38" spans="1:11" x14ac:dyDescent="0.25">
      <c r="A38" s="217"/>
      <c r="B38" s="217"/>
      <c r="C38" s="217"/>
      <c r="D38" s="217"/>
      <c r="E38" s="217"/>
      <c r="F38" s="217"/>
      <c r="G38" s="217"/>
      <c r="H38" s="217"/>
      <c r="I38" s="217"/>
      <c r="J38" s="217"/>
      <c r="K38" s="217"/>
    </row>
    <row r="39" spans="1:11" x14ac:dyDescent="0.25">
      <c r="A39" s="217"/>
      <c r="B39" s="217"/>
      <c r="C39" s="217"/>
      <c r="D39" s="217"/>
      <c r="E39" s="217"/>
      <c r="F39" s="217"/>
      <c r="G39" s="217"/>
      <c r="H39" s="217"/>
      <c r="I39" s="217"/>
      <c r="J39" s="217"/>
      <c r="K39" s="217"/>
    </row>
    <row r="40" spans="1:11" x14ac:dyDescent="0.25">
      <c r="A40" s="217"/>
      <c r="B40" s="217"/>
      <c r="C40" s="217"/>
      <c r="D40" s="217"/>
      <c r="E40" s="217"/>
      <c r="F40" s="217"/>
      <c r="G40" s="217"/>
      <c r="H40" s="217"/>
      <c r="I40" s="217"/>
      <c r="J40" s="217"/>
      <c r="K40" s="217"/>
    </row>
    <row r="41" spans="1:11" ht="18.75" customHeight="1" x14ac:dyDescent="0.25">
      <c r="A41" s="217"/>
      <c r="B41" s="217"/>
      <c r="C41" s="217"/>
      <c r="D41" s="217"/>
      <c r="E41" s="217"/>
      <c r="F41" s="217"/>
      <c r="G41" s="217"/>
      <c r="H41" s="217"/>
      <c r="I41" s="217"/>
      <c r="J41" s="217"/>
      <c r="K41" s="217"/>
    </row>
    <row r="42" spans="1:11" ht="23.45" customHeight="1" x14ac:dyDescent="0.25">
      <c r="A42" s="217"/>
      <c r="B42" s="217"/>
      <c r="C42" s="217"/>
      <c r="D42" s="217"/>
      <c r="E42" s="217"/>
      <c r="F42" s="217"/>
      <c r="G42" s="217"/>
      <c r="H42" s="217"/>
      <c r="I42" s="217"/>
      <c r="J42" s="217"/>
      <c r="K42" s="217"/>
    </row>
    <row r="43" spans="1:11" x14ac:dyDescent="0.25">
      <c r="A43" s="217"/>
      <c r="B43" s="217"/>
      <c r="C43" s="217"/>
      <c r="D43" s="217"/>
      <c r="E43" s="217"/>
      <c r="F43" s="217"/>
      <c r="G43" s="217"/>
      <c r="H43" s="217"/>
      <c r="I43" s="217"/>
      <c r="J43" s="217"/>
      <c r="K43" s="217"/>
    </row>
    <row r="44" spans="1:11" x14ac:dyDescent="0.25">
      <c r="A44" s="217"/>
      <c r="B44" s="217"/>
      <c r="C44" s="217"/>
      <c r="D44" s="217"/>
      <c r="E44" s="217"/>
      <c r="F44" s="217"/>
      <c r="G44" s="217"/>
      <c r="H44" s="217"/>
      <c r="I44" s="217"/>
      <c r="J44" s="217"/>
      <c r="K44" s="217"/>
    </row>
    <row r="45" spans="1:11" x14ac:dyDescent="0.25">
      <c r="A45" s="217"/>
      <c r="B45" s="217"/>
      <c r="C45" s="217"/>
      <c r="D45" s="217"/>
      <c r="E45" s="217"/>
      <c r="F45" s="217"/>
      <c r="G45" s="217"/>
      <c r="H45" s="217"/>
      <c r="I45" s="217"/>
      <c r="J45" s="217"/>
      <c r="K45" s="217"/>
    </row>
    <row r="46" spans="1:11" x14ac:dyDescent="0.25">
      <c r="A46" s="217"/>
      <c r="B46" s="217"/>
      <c r="C46" s="217"/>
      <c r="D46" s="217"/>
      <c r="E46" s="217"/>
      <c r="F46" s="217"/>
      <c r="G46" s="217"/>
      <c r="H46" s="217"/>
      <c r="I46" s="217"/>
      <c r="J46" s="217"/>
      <c r="K46" s="217"/>
    </row>
    <row r="47" spans="1:11" x14ac:dyDescent="0.25">
      <c r="A47" s="217"/>
      <c r="B47" s="217"/>
      <c r="C47" s="217"/>
      <c r="D47" s="217"/>
      <c r="E47" s="217"/>
      <c r="F47" s="217"/>
      <c r="G47" s="217"/>
      <c r="H47" s="217"/>
      <c r="I47" s="217"/>
      <c r="J47" s="217"/>
      <c r="K47" s="217"/>
    </row>
    <row r="48" spans="1:11" x14ac:dyDescent="0.25">
      <c r="A48" s="217"/>
      <c r="B48" s="217"/>
      <c r="C48" s="217"/>
      <c r="D48" s="217"/>
      <c r="E48" s="217"/>
      <c r="F48" s="217"/>
      <c r="G48" s="217"/>
      <c r="H48" s="217"/>
      <c r="I48" s="217"/>
      <c r="J48" s="217"/>
      <c r="K48" s="217"/>
    </row>
    <row r="49" spans="1:11" x14ac:dyDescent="0.25">
      <c r="A49" s="217"/>
      <c r="B49" s="217"/>
      <c r="C49" s="217"/>
      <c r="D49" s="217"/>
      <c r="E49" s="217"/>
      <c r="F49" s="217"/>
      <c r="G49" s="217"/>
      <c r="H49" s="217"/>
      <c r="I49" s="217"/>
      <c r="J49" s="217"/>
      <c r="K49" s="217"/>
    </row>
    <row r="50" spans="1:11" x14ac:dyDescent="0.25">
      <c r="A50" s="217"/>
      <c r="B50" s="217"/>
      <c r="C50" s="217"/>
      <c r="D50" s="217"/>
      <c r="E50" s="217"/>
      <c r="F50" s="217"/>
      <c r="G50" s="217"/>
      <c r="H50" s="217"/>
      <c r="I50" s="217"/>
      <c r="J50" s="217"/>
      <c r="K50" s="217"/>
    </row>
    <row r="51" spans="1:11" x14ac:dyDescent="0.25">
      <c r="A51" s="217"/>
      <c r="B51" s="217"/>
      <c r="C51" s="217"/>
      <c r="D51" s="217"/>
      <c r="E51" s="217"/>
      <c r="F51" s="217"/>
      <c r="G51" s="217"/>
      <c r="H51" s="217"/>
      <c r="I51" s="217"/>
      <c r="J51" s="217"/>
      <c r="K51" s="217"/>
    </row>
    <row r="52" spans="1:11" x14ac:dyDescent="0.25">
      <c r="A52" s="217"/>
      <c r="B52" s="217"/>
      <c r="C52" s="217"/>
      <c r="D52" s="217"/>
      <c r="E52" s="217"/>
      <c r="F52" s="217"/>
      <c r="G52" s="217"/>
      <c r="H52" s="217"/>
      <c r="I52" s="217"/>
      <c r="J52" s="217"/>
      <c r="K52" s="217"/>
    </row>
    <row r="53" spans="1:11" x14ac:dyDescent="0.25">
      <c r="A53" s="217"/>
      <c r="B53" s="217"/>
      <c r="C53" s="217"/>
      <c r="D53" s="217"/>
      <c r="E53" s="217"/>
      <c r="F53" s="217"/>
      <c r="G53" s="217"/>
      <c r="H53" s="217"/>
      <c r="I53" s="217"/>
      <c r="J53" s="217"/>
      <c r="K53" s="217"/>
    </row>
    <row r="54" spans="1:11" x14ac:dyDescent="0.25">
      <c r="A54" s="217"/>
      <c r="B54" s="217"/>
      <c r="C54" s="217"/>
      <c r="D54" s="217"/>
      <c r="E54" s="217"/>
      <c r="F54" s="217"/>
      <c r="G54" s="217"/>
      <c r="H54" s="217"/>
      <c r="I54" s="217"/>
      <c r="J54" s="217"/>
      <c r="K54" s="217"/>
    </row>
    <row r="55" spans="1:11" x14ac:dyDescent="0.25">
      <c r="A55" s="217"/>
      <c r="B55" s="217"/>
      <c r="C55" s="217"/>
      <c r="D55" s="217"/>
      <c r="E55" s="217"/>
      <c r="F55" s="217"/>
      <c r="G55" s="217"/>
      <c r="H55" s="217"/>
      <c r="I55" s="217"/>
      <c r="J55" s="217"/>
      <c r="K55" s="217"/>
    </row>
    <row r="56" spans="1:11" x14ac:dyDescent="0.25">
      <c r="A56" s="217"/>
      <c r="B56" s="217"/>
      <c r="C56" s="217"/>
      <c r="D56" s="217"/>
      <c r="E56" s="217"/>
      <c r="F56" s="217"/>
      <c r="G56" s="217"/>
      <c r="H56" s="217"/>
      <c r="I56" s="217"/>
      <c r="J56" s="217"/>
      <c r="K56" s="217"/>
    </row>
    <row r="57" spans="1:11" x14ac:dyDescent="0.25">
      <c r="A57" s="217"/>
      <c r="B57" s="217"/>
      <c r="C57" s="217"/>
      <c r="D57" s="217"/>
      <c r="E57" s="217"/>
      <c r="F57" s="217"/>
      <c r="G57" s="217"/>
      <c r="H57" s="217"/>
      <c r="I57" s="217"/>
      <c r="J57" s="217"/>
      <c r="K57" s="217"/>
    </row>
  </sheetData>
  <sheetProtection selectLockedCells="1" selectUnlockedCells="1"/>
  <pageMargins left="0" right="0" top="0" bottom="0" header="0.51180555555555551" footer="0.51180555555555551"/>
  <pageSetup paperSize="9" scale="95"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350A-C084-4C3F-93B4-C9711DA3D487}">
  <sheetPr codeName="Hoja13"/>
  <dimension ref="A1:Y104"/>
  <sheetViews>
    <sheetView zoomScaleNormal="100" workbookViewId="0"/>
  </sheetViews>
  <sheetFormatPr baseColWidth="10" defaultColWidth="9.140625" defaultRowHeight="12" x14ac:dyDescent="0.2"/>
  <cols>
    <col min="1" max="1" width="5.7109375" style="101" customWidth="1"/>
    <col min="2" max="2" width="15" style="101" customWidth="1"/>
    <col min="3" max="3" width="2.85546875" style="101" customWidth="1"/>
    <col min="4" max="4" width="7.7109375" style="101" customWidth="1"/>
    <col min="5" max="5" width="14.42578125" style="101" customWidth="1"/>
    <col min="6" max="17" width="7.7109375" style="101" customWidth="1"/>
    <col min="18" max="18" width="8.7109375" style="101" customWidth="1"/>
    <col min="19" max="21" width="5.7109375" style="101" customWidth="1"/>
    <col min="22" max="22" width="10.7109375" style="101" customWidth="1"/>
    <col min="23" max="23" width="2" style="101" customWidth="1"/>
    <col min="24" max="16384" width="9.140625" style="101"/>
  </cols>
  <sheetData>
    <row r="1" spans="1:25" ht="17.25" customHeight="1" x14ac:dyDescent="0.2">
      <c r="A1" s="99"/>
      <c r="B1" s="99"/>
      <c r="C1" s="99"/>
      <c r="D1" s="99"/>
      <c r="E1" s="99"/>
      <c r="F1" s="99"/>
      <c r="G1" s="99"/>
      <c r="H1" s="99"/>
      <c r="I1" s="99"/>
      <c r="J1" s="99"/>
      <c r="K1" s="99"/>
      <c r="L1" s="99"/>
      <c r="M1" s="99"/>
      <c r="N1" s="99"/>
      <c r="O1" s="99"/>
      <c r="P1" s="99"/>
      <c r="Q1" s="99"/>
      <c r="R1" s="99"/>
      <c r="S1" s="99"/>
    </row>
    <row r="2" spans="1:25" ht="24" customHeight="1" x14ac:dyDescent="0.2">
      <c r="A2" s="99"/>
      <c r="B2" s="99"/>
      <c r="C2" s="99"/>
      <c r="D2" s="99"/>
      <c r="E2" s="99"/>
      <c r="F2" s="99"/>
      <c r="G2" s="99"/>
      <c r="H2" s="99"/>
      <c r="I2" s="99"/>
      <c r="J2" s="99"/>
      <c r="K2" s="99"/>
      <c r="L2" s="99"/>
      <c r="M2" s="99"/>
      <c r="N2" s="99"/>
      <c r="O2" s="99"/>
      <c r="P2" s="99"/>
      <c r="Q2" s="99"/>
      <c r="R2" s="99"/>
      <c r="S2" s="99"/>
      <c r="Y2" s="104"/>
    </row>
    <row r="3" spans="1:25" ht="21" customHeight="1" x14ac:dyDescent="0.2">
      <c r="A3" s="99"/>
      <c r="B3" s="99"/>
      <c r="C3" s="99"/>
      <c r="D3" s="102"/>
      <c r="E3" s="102"/>
      <c r="F3" s="99"/>
      <c r="G3" s="99"/>
      <c r="H3" s="99"/>
      <c r="I3" s="99"/>
      <c r="J3" s="99"/>
      <c r="K3" s="99"/>
      <c r="L3" s="99"/>
      <c r="M3" s="99"/>
      <c r="N3" s="99"/>
      <c r="O3" s="99"/>
      <c r="P3" s="99"/>
      <c r="Q3" s="99"/>
      <c r="R3" s="99"/>
      <c r="S3" s="99"/>
    </row>
    <row r="4" spans="1:25" ht="18" customHeight="1" x14ac:dyDescent="0.2">
      <c r="A4" s="99"/>
      <c r="B4" s="57" t="s">
        <v>205</v>
      </c>
      <c r="C4" s="99"/>
      <c r="D4" s="100"/>
      <c r="E4" s="100"/>
      <c r="F4" s="103"/>
      <c r="G4" s="103"/>
      <c r="H4" s="103"/>
      <c r="I4" s="103"/>
      <c r="J4" s="103"/>
      <c r="K4" s="103"/>
      <c r="L4" s="103"/>
      <c r="M4" s="103"/>
      <c r="N4" s="103"/>
      <c r="O4" s="103"/>
      <c r="P4" s="103"/>
      <c r="Q4" s="103"/>
      <c r="R4" s="106"/>
      <c r="S4" s="103"/>
    </row>
    <row r="5" spans="1:25" ht="3" customHeight="1" thickBot="1" x14ac:dyDescent="0.25">
      <c r="A5" s="99"/>
      <c r="B5" s="122"/>
      <c r="C5" s="122"/>
      <c r="D5" s="123"/>
      <c r="E5" s="123"/>
      <c r="F5" s="123"/>
      <c r="G5" s="123"/>
      <c r="H5" s="123"/>
      <c r="I5" s="123"/>
      <c r="J5" s="123"/>
      <c r="K5" s="123"/>
      <c r="L5" s="123"/>
      <c r="M5" s="123"/>
      <c r="N5" s="123"/>
      <c r="O5" s="123"/>
      <c r="P5" s="123"/>
      <c r="Q5" s="123"/>
      <c r="R5" s="123"/>
      <c r="S5" s="100"/>
    </row>
    <row r="6" spans="1:25" ht="13.9" customHeight="1" x14ac:dyDescent="0.2">
      <c r="A6" s="99"/>
      <c r="B6" s="99"/>
      <c r="C6" s="99"/>
      <c r="D6" s="100"/>
      <c r="E6" s="100"/>
      <c r="F6" s="100"/>
      <c r="G6" s="100"/>
      <c r="H6" s="100"/>
      <c r="I6" s="100"/>
      <c r="J6" s="100"/>
      <c r="K6" s="100"/>
      <c r="L6" s="100"/>
      <c r="M6" s="100"/>
      <c r="N6" s="100"/>
      <c r="O6" s="100"/>
      <c r="P6" s="100"/>
      <c r="Q6" s="100"/>
      <c r="R6" s="100"/>
      <c r="S6" s="100"/>
    </row>
    <row r="7" spans="1:25" ht="18.75" customHeight="1" x14ac:dyDescent="0.2">
      <c r="A7" s="99"/>
      <c r="B7" s="292" t="s">
        <v>137</v>
      </c>
      <c r="C7" s="293"/>
      <c r="D7" s="293"/>
      <c r="E7" s="293"/>
      <c r="F7" s="293"/>
      <c r="G7" s="293"/>
      <c r="H7" s="293"/>
      <c r="I7" s="293"/>
      <c r="J7" s="293"/>
      <c r="K7" s="293"/>
      <c r="L7" s="293"/>
      <c r="M7" s="293"/>
      <c r="N7" s="293"/>
      <c r="O7" s="293"/>
      <c r="P7" s="293"/>
      <c r="Q7" s="293"/>
      <c r="R7" s="294"/>
      <c r="S7" s="99"/>
    </row>
    <row r="8" spans="1:25" ht="6" customHeight="1" x14ac:dyDescent="0.2">
      <c r="A8" s="99"/>
      <c r="B8" s="107"/>
      <c r="C8" s="107"/>
      <c r="D8" s="107"/>
      <c r="E8" s="107"/>
      <c r="F8" s="107"/>
      <c r="G8" s="107"/>
      <c r="H8" s="107"/>
      <c r="I8" s="107"/>
      <c r="J8" s="107"/>
      <c r="K8" s="107"/>
      <c r="L8" s="107"/>
      <c r="M8" s="107"/>
      <c r="N8" s="107"/>
      <c r="O8" s="107"/>
      <c r="P8" s="107"/>
      <c r="Q8" s="107"/>
      <c r="R8" s="107"/>
      <c r="S8" s="100"/>
    </row>
    <row r="9" spans="1:25" ht="18.75" customHeight="1" x14ac:dyDescent="0.2">
      <c r="A9" s="99"/>
      <c r="B9" s="60" t="s">
        <v>82</v>
      </c>
      <c r="C9" s="60"/>
      <c r="D9" s="60"/>
      <c r="E9" s="61"/>
      <c r="F9" s="62" t="s">
        <v>14</v>
      </c>
      <c r="G9" s="62" t="s">
        <v>15</v>
      </c>
      <c r="H9" s="62" t="s">
        <v>16</v>
      </c>
      <c r="I9" s="62" t="s">
        <v>17</v>
      </c>
      <c r="J9" s="62" t="s">
        <v>18</v>
      </c>
      <c r="K9" s="62" t="s">
        <v>19</v>
      </c>
      <c r="L9" s="62" t="s">
        <v>20</v>
      </c>
      <c r="M9" s="62" t="s">
        <v>21</v>
      </c>
      <c r="N9" s="62" t="s">
        <v>22</v>
      </c>
      <c r="O9" s="62" t="s">
        <v>23</v>
      </c>
      <c r="P9" s="62" t="s">
        <v>24</v>
      </c>
      <c r="Q9" s="62" t="s">
        <v>25</v>
      </c>
      <c r="R9" s="63" t="s">
        <v>26</v>
      </c>
      <c r="S9" s="100"/>
    </row>
    <row r="10" spans="1:25" ht="12.6" customHeight="1" x14ac:dyDescent="0.2">
      <c r="A10" s="99"/>
      <c r="B10" s="67" t="s">
        <v>27</v>
      </c>
      <c r="C10" s="68"/>
      <c r="D10" s="69"/>
      <c r="E10" s="69"/>
      <c r="F10" s="69"/>
      <c r="G10" s="69"/>
      <c r="H10" s="69"/>
      <c r="I10" s="70"/>
      <c r="J10" s="70"/>
      <c r="K10" s="70"/>
      <c r="L10" s="70"/>
      <c r="M10" s="70"/>
      <c r="N10" s="70"/>
      <c r="O10" s="70"/>
      <c r="P10" s="70"/>
      <c r="Q10" s="70"/>
      <c r="R10" s="70"/>
      <c r="S10" s="100"/>
    </row>
    <row r="11" spans="1:25" ht="12.75" customHeight="1" x14ac:dyDescent="0.2">
      <c r="A11" s="99"/>
      <c r="B11" s="34" t="s">
        <v>28</v>
      </c>
      <c r="C11" s="35"/>
      <c r="D11" s="35"/>
      <c r="E11" s="35"/>
      <c r="F11" s="202">
        <v>1482</v>
      </c>
      <c r="G11" s="202">
        <v>3134</v>
      </c>
      <c r="H11" s="202">
        <v>2790</v>
      </c>
      <c r="I11" s="202">
        <v>2344</v>
      </c>
      <c r="J11" s="202">
        <v>3996</v>
      </c>
      <c r="K11" s="202">
        <v>2371</v>
      </c>
      <c r="L11" s="202">
        <v>2041</v>
      </c>
      <c r="M11" s="202">
        <v>2408</v>
      </c>
      <c r="N11" s="202">
        <v>2187</v>
      </c>
      <c r="O11" s="202">
        <v>2888</v>
      </c>
      <c r="P11" s="202">
        <v>2333</v>
      </c>
      <c r="Q11" s="202">
        <v>2403</v>
      </c>
      <c r="R11" s="36">
        <f>SUM(F11:Q11)</f>
        <v>30377</v>
      </c>
      <c r="S11" s="100"/>
    </row>
    <row r="12" spans="1:25" ht="12.75" customHeight="1" x14ac:dyDescent="0.2">
      <c r="A12" s="99"/>
      <c r="B12" s="34" t="s">
        <v>29</v>
      </c>
      <c r="C12" s="35"/>
      <c r="D12" s="35"/>
      <c r="E12" s="35"/>
      <c r="F12" s="202">
        <v>0</v>
      </c>
      <c r="G12" s="202">
        <v>0</v>
      </c>
      <c r="H12" s="202">
        <v>0</v>
      </c>
      <c r="I12" s="202">
        <v>0</v>
      </c>
      <c r="J12" s="202">
        <v>0</v>
      </c>
      <c r="K12" s="202">
        <v>0</v>
      </c>
      <c r="L12" s="202">
        <v>0</v>
      </c>
      <c r="M12" s="202">
        <v>0</v>
      </c>
      <c r="N12" s="202">
        <v>0</v>
      </c>
      <c r="O12" s="202">
        <v>0</v>
      </c>
      <c r="P12" s="202">
        <v>0</v>
      </c>
      <c r="Q12" s="202">
        <v>0</v>
      </c>
      <c r="R12" s="36">
        <f>SUM(F12:Q12)</f>
        <v>0</v>
      </c>
      <c r="S12" s="100"/>
    </row>
    <row r="13" spans="1:25" ht="12.6" customHeight="1" x14ac:dyDescent="0.2">
      <c r="A13" s="99"/>
      <c r="B13" s="67" t="s">
        <v>30</v>
      </c>
      <c r="C13" s="71"/>
      <c r="D13" s="69"/>
      <c r="E13" s="69"/>
      <c r="F13" s="201"/>
      <c r="G13" s="201"/>
      <c r="H13" s="201"/>
      <c r="I13" s="201"/>
      <c r="J13" s="201"/>
      <c r="K13" s="201"/>
      <c r="L13" s="201"/>
      <c r="M13" s="201"/>
      <c r="N13" s="201"/>
      <c r="O13" s="201"/>
      <c r="P13" s="201"/>
      <c r="Q13" s="201"/>
      <c r="R13" s="71"/>
      <c r="S13" s="100"/>
    </row>
    <row r="14" spans="1:25" ht="12.75" customHeight="1" x14ac:dyDescent="0.2">
      <c r="A14" s="99"/>
      <c r="B14" s="34" t="s">
        <v>31</v>
      </c>
      <c r="C14" s="35"/>
      <c r="D14" s="35"/>
      <c r="E14" s="35"/>
      <c r="F14" s="202">
        <v>5381</v>
      </c>
      <c r="G14" s="202">
        <v>9383</v>
      </c>
      <c r="H14" s="202">
        <v>11775</v>
      </c>
      <c r="I14" s="202">
        <v>8341</v>
      </c>
      <c r="J14" s="202">
        <v>8694</v>
      </c>
      <c r="K14" s="202">
        <v>6528</v>
      </c>
      <c r="L14" s="202">
        <v>6580</v>
      </c>
      <c r="M14" s="202">
        <v>7851</v>
      </c>
      <c r="N14" s="202">
        <v>7383</v>
      </c>
      <c r="O14" s="202">
        <v>11310</v>
      </c>
      <c r="P14" s="202">
        <v>9248</v>
      </c>
      <c r="Q14" s="202">
        <v>6153</v>
      </c>
      <c r="R14" s="36">
        <f>SUM(F14:Q14)</f>
        <v>98627</v>
      </c>
      <c r="S14" s="100"/>
    </row>
    <row r="15" spans="1:25" ht="12.6" customHeight="1" x14ac:dyDescent="0.2">
      <c r="A15" s="99"/>
      <c r="B15" s="67" t="s">
        <v>32</v>
      </c>
      <c r="C15" s="71"/>
      <c r="D15" s="69"/>
      <c r="E15" s="69"/>
      <c r="F15" s="201"/>
      <c r="G15" s="201"/>
      <c r="H15" s="201"/>
      <c r="I15" s="201"/>
      <c r="J15" s="201"/>
      <c r="K15" s="201"/>
      <c r="L15" s="201"/>
      <c r="M15" s="201"/>
      <c r="N15" s="201"/>
      <c r="O15" s="201"/>
      <c r="P15" s="201"/>
      <c r="Q15" s="201"/>
      <c r="R15" s="71"/>
      <c r="S15" s="100"/>
    </row>
    <row r="16" spans="1:25" ht="12.75" customHeight="1" x14ac:dyDescent="0.2">
      <c r="A16" s="99"/>
      <c r="B16" s="34" t="s">
        <v>33</v>
      </c>
      <c r="C16" s="35"/>
      <c r="D16" s="35"/>
      <c r="E16" s="35"/>
      <c r="F16" s="202">
        <v>5907</v>
      </c>
      <c r="G16" s="202">
        <v>8176</v>
      </c>
      <c r="H16" s="202">
        <v>9797</v>
      </c>
      <c r="I16" s="202">
        <v>8723</v>
      </c>
      <c r="J16" s="202">
        <v>9853</v>
      </c>
      <c r="K16" s="202">
        <v>4267</v>
      </c>
      <c r="L16" s="202">
        <v>2665</v>
      </c>
      <c r="M16" s="202">
        <v>2871</v>
      </c>
      <c r="N16" s="202">
        <v>6365</v>
      </c>
      <c r="O16" s="202">
        <v>9666</v>
      </c>
      <c r="P16" s="202">
        <v>8630</v>
      </c>
      <c r="Q16" s="202">
        <v>6735</v>
      </c>
      <c r="R16" s="36">
        <f>SUM(F16:Q16)</f>
        <v>83655</v>
      </c>
      <c r="S16" s="100"/>
    </row>
    <row r="17" spans="1:19" ht="12.75" customHeight="1" x14ac:dyDescent="0.2">
      <c r="A17" s="99"/>
      <c r="B17" s="34" t="s">
        <v>34</v>
      </c>
      <c r="C17" s="35"/>
      <c r="D17" s="35"/>
      <c r="E17" s="35"/>
      <c r="F17" s="202">
        <v>3497</v>
      </c>
      <c r="G17" s="202">
        <v>4449</v>
      </c>
      <c r="H17" s="202">
        <v>5017</v>
      </c>
      <c r="I17" s="202">
        <v>5582</v>
      </c>
      <c r="J17" s="202">
        <v>5743</v>
      </c>
      <c r="K17" s="202">
        <v>2701</v>
      </c>
      <c r="L17" s="202">
        <v>1367</v>
      </c>
      <c r="M17" s="202">
        <v>1766</v>
      </c>
      <c r="N17" s="202">
        <v>3115</v>
      </c>
      <c r="O17" s="202">
        <v>5709</v>
      </c>
      <c r="P17" s="202">
        <v>5889</v>
      </c>
      <c r="Q17" s="202">
        <v>4021</v>
      </c>
      <c r="R17" s="36">
        <f>SUM(F17:Q17)</f>
        <v>48856</v>
      </c>
      <c r="S17" s="100"/>
    </row>
    <row r="18" spans="1:19" ht="12.6" customHeight="1" x14ac:dyDescent="0.2">
      <c r="A18" s="99"/>
      <c r="B18" s="67" t="s">
        <v>35</v>
      </c>
      <c r="C18" s="71"/>
      <c r="D18" s="69"/>
      <c r="E18" s="69"/>
      <c r="F18" s="201"/>
      <c r="G18" s="201"/>
      <c r="H18" s="201"/>
      <c r="I18" s="201"/>
      <c r="J18" s="201"/>
      <c r="K18" s="201"/>
      <c r="L18" s="201"/>
      <c r="M18" s="201"/>
      <c r="N18" s="201"/>
      <c r="O18" s="201"/>
      <c r="P18" s="201"/>
      <c r="Q18" s="201"/>
      <c r="R18" s="71"/>
      <c r="S18" s="100"/>
    </row>
    <row r="19" spans="1:19" ht="12.75" customHeight="1" x14ac:dyDescent="0.2">
      <c r="A19" s="99"/>
      <c r="B19" s="34" t="s">
        <v>36</v>
      </c>
      <c r="C19" s="35"/>
      <c r="D19" s="35"/>
      <c r="E19" s="35"/>
      <c r="F19" s="202">
        <v>5369</v>
      </c>
      <c r="G19" s="202">
        <v>8436</v>
      </c>
      <c r="H19" s="202">
        <v>8450</v>
      </c>
      <c r="I19" s="202">
        <v>8119</v>
      </c>
      <c r="J19" s="202">
        <v>6706</v>
      </c>
      <c r="K19" s="202">
        <v>3166</v>
      </c>
      <c r="L19" s="202">
        <v>1634</v>
      </c>
      <c r="M19" s="202">
        <v>3499</v>
      </c>
      <c r="N19" s="202">
        <v>2536</v>
      </c>
      <c r="O19" s="202">
        <v>7550</v>
      </c>
      <c r="P19" s="202">
        <v>7470</v>
      </c>
      <c r="Q19" s="202">
        <v>5265</v>
      </c>
      <c r="R19" s="36">
        <f>SUM(F19:Q19)</f>
        <v>68200</v>
      </c>
      <c r="S19" s="100"/>
    </row>
    <row r="20" spans="1:19" ht="12.75" customHeight="1" x14ac:dyDescent="0.2">
      <c r="A20" s="99"/>
      <c r="B20" s="34" t="s">
        <v>37</v>
      </c>
      <c r="C20" s="35"/>
      <c r="D20" s="35"/>
      <c r="E20" s="35"/>
      <c r="F20" s="202">
        <v>4147</v>
      </c>
      <c r="G20" s="202">
        <v>5747</v>
      </c>
      <c r="H20" s="202">
        <v>5619</v>
      </c>
      <c r="I20" s="202">
        <v>5587</v>
      </c>
      <c r="J20" s="202">
        <v>4871</v>
      </c>
      <c r="K20" s="202">
        <v>3106</v>
      </c>
      <c r="L20" s="202">
        <v>1771</v>
      </c>
      <c r="M20" s="202">
        <v>2428</v>
      </c>
      <c r="N20" s="202">
        <v>3592</v>
      </c>
      <c r="O20" s="202">
        <v>5048</v>
      </c>
      <c r="P20" s="202">
        <v>4911</v>
      </c>
      <c r="Q20" s="202">
        <v>4530</v>
      </c>
      <c r="R20" s="36">
        <f>SUM(F20:Q20)</f>
        <v>51357</v>
      </c>
      <c r="S20" s="100"/>
    </row>
    <row r="21" spans="1:19" ht="12.75" customHeight="1" x14ac:dyDescent="0.2">
      <c r="A21" s="99"/>
      <c r="B21" s="34" t="s">
        <v>38</v>
      </c>
      <c r="C21" s="35"/>
      <c r="D21" s="35"/>
      <c r="E21" s="35"/>
      <c r="F21" s="202">
        <v>4368</v>
      </c>
      <c r="G21" s="202">
        <v>10453</v>
      </c>
      <c r="H21" s="202">
        <v>9837</v>
      </c>
      <c r="I21" s="202">
        <v>12033</v>
      </c>
      <c r="J21" s="202">
        <v>22766</v>
      </c>
      <c r="K21" s="202">
        <v>13488</v>
      </c>
      <c r="L21" s="202">
        <v>13713</v>
      </c>
      <c r="M21" s="202">
        <v>15722</v>
      </c>
      <c r="N21" s="202">
        <v>9951</v>
      </c>
      <c r="O21" s="202">
        <v>19528</v>
      </c>
      <c r="P21" s="202">
        <v>18038</v>
      </c>
      <c r="Q21" s="202">
        <v>18945</v>
      </c>
      <c r="R21" s="36">
        <f>SUM(F21:Q21)</f>
        <v>168842</v>
      </c>
      <c r="S21" s="100"/>
    </row>
    <row r="22" spans="1:19" ht="12.75" customHeight="1" x14ac:dyDescent="0.2">
      <c r="A22" s="99"/>
      <c r="B22" s="34" t="s">
        <v>39</v>
      </c>
      <c r="C22" s="35"/>
      <c r="D22" s="35"/>
      <c r="E22" s="35"/>
      <c r="F22" s="202">
        <v>48931</v>
      </c>
      <c r="G22" s="202">
        <v>51007</v>
      </c>
      <c r="H22" s="202">
        <v>57631</v>
      </c>
      <c r="I22" s="202">
        <v>54986</v>
      </c>
      <c r="J22" s="202">
        <v>68014</v>
      </c>
      <c r="K22" s="202">
        <v>47943</v>
      </c>
      <c r="L22" s="202">
        <v>46858</v>
      </c>
      <c r="M22" s="202">
        <v>62934</v>
      </c>
      <c r="N22" s="202">
        <v>49592</v>
      </c>
      <c r="O22" s="202">
        <v>57592</v>
      </c>
      <c r="P22" s="202">
        <v>36011</v>
      </c>
      <c r="Q22" s="202">
        <v>36173</v>
      </c>
      <c r="R22" s="36">
        <f>SUM(F22:Q22)</f>
        <v>617672</v>
      </c>
      <c r="S22" s="100"/>
    </row>
    <row r="23" spans="1:19" ht="12.6" customHeight="1" x14ac:dyDescent="0.2">
      <c r="A23" s="99"/>
      <c r="B23" s="67" t="s">
        <v>40</v>
      </c>
      <c r="C23" s="71"/>
      <c r="D23" s="69"/>
      <c r="E23" s="69"/>
      <c r="F23" s="201"/>
      <c r="G23" s="201"/>
      <c r="H23" s="201"/>
      <c r="I23" s="201"/>
      <c r="J23" s="201"/>
      <c r="K23" s="201"/>
      <c r="L23" s="201"/>
      <c r="M23" s="201"/>
      <c r="N23" s="201"/>
      <c r="O23" s="201"/>
      <c r="P23" s="201"/>
      <c r="Q23" s="201"/>
      <c r="R23" s="71"/>
      <c r="S23" s="100"/>
    </row>
    <row r="24" spans="1:19" ht="12.75" customHeight="1" x14ac:dyDescent="0.2">
      <c r="A24" s="99"/>
      <c r="B24" s="34" t="s">
        <v>41</v>
      </c>
      <c r="C24" s="35"/>
      <c r="D24" s="35"/>
      <c r="E24" s="35"/>
      <c r="F24" s="202">
        <v>2086</v>
      </c>
      <c r="G24" s="202">
        <v>2289</v>
      </c>
      <c r="H24" s="202">
        <v>2367</v>
      </c>
      <c r="I24" s="202">
        <v>1789</v>
      </c>
      <c r="J24" s="202">
        <v>1673</v>
      </c>
      <c r="K24" s="202">
        <v>1433</v>
      </c>
      <c r="L24" s="202">
        <v>1465</v>
      </c>
      <c r="M24" s="202">
        <v>1788</v>
      </c>
      <c r="N24" s="202">
        <v>1599</v>
      </c>
      <c r="O24" s="202">
        <v>1668</v>
      </c>
      <c r="P24" s="202">
        <v>1261</v>
      </c>
      <c r="Q24" s="202">
        <v>2307</v>
      </c>
      <c r="R24" s="36">
        <f>SUM(F24:Q24)</f>
        <v>21725</v>
      </c>
      <c r="S24" s="100"/>
    </row>
    <row r="25" spans="1:19" ht="12.6" customHeight="1" x14ac:dyDescent="0.2">
      <c r="A25" s="99"/>
      <c r="B25" s="67" t="s">
        <v>42</v>
      </c>
      <c r="C25" s="71"/>
      <c r="D25" s="69"/>
      <c r="E25" s="69"/>
      <c r="F25" s="201"/>
      <c r="G25" s="201"/>
      <c r="H25" s="201"/>
      <c r="I25" s="201"/>
      <c r="J25" s="201"/>
      <c r="K25" s="201"/>
      <c r="L25" s="201"/>
      <c r="M25" s="201"/>
      <c r="N25" s="201"/>
      <c r="O25" s="201"/>
      <c r="P25" s="201"/>
      <c r="Q25" s="201"/>
      <c r="R25" s="71"/>
      <c r="S25" s="100"/>
    </row>
    <row r="26" spans="1:19" ht="12.75" customHeight="1" x14ac:dyDescent="0.2">
      <c r="A26" s="99"/>
      <c r="B26" s="34" t="s">
        <v>188</v>
      </c>
      <c r="C26" s="35"/>
      <c r="D26" s="35"/>
      <c r="E26" s="35"/>
      <c r="F26" s="202">
        <v>2591</v>
      </c>
      <c r="G26" s="202">
        <v>3573</v>
      </c>
      <c r="H26" s="202">
        <v>5237</v>
      </c>
      <c r="I26" s="202">
        <v>4751</v>
      </c>
      <c r="J26" s="202">
        <v>3907</v>
      </c>
      <c r="K26" s="202">
        <v>2464</v>
      </c>
      <c r="L26" s="202">
        <v>1843</v>
      </c>
      <c r="M26" s="202">
        <v>3877</v>
      </c>
      <c r="N26" s="202">
        <v>2913</v>
      </c>
      <c r="O26" s="202">
        <v>3422</v>
      </c>
      <c r="P26" s="202">
        <v>3355</v>
      </c>
      <c r="Q26" s="202">
        <v>3091</v>
      </c>
      <c r="R26" s="36">
        <f>SUM(F26:Q26)</f>
        <v>41024</v>
      </c>
      <c r="S26" s="100"/>
    </row>
    <row r="27" spans="1:19" ht="12.75" customHeight="1" x14ac:dyDescent="0.2">
      <c r="A27" s="99"/>
      <c r="B27" s="34" t="s">
        <v>44</v>
      </c>
      <c r="C27" s="35"/>
      <c r="D27" s="35"/>
      <c r="E27" s="35"/>
      <c r="F27" s="202">
        <v>1957</v>
      </c>
      <c r="G27" s="202">
        <v>3586</v>
      </c>
      <c r="H27" s="202">
        <v>3040</v>
      </c>
      <c r="I27" s="202">
        <v>1871</v>
      </c>
      <c r="J27" s="202">
        <v>1833</v>
      </c>
      <c r="K27" s="202">
        <v>1007</v>
      </c>
      <c r="L27" s="202">
        <v>502</v>
      </c>
      <c r="M27" s="202">
        <v>793</v>
      </c>
      <c r="N27" s="202">
        <v>1361</v>
      </c>
      <c r="O27" s="202">
        <v>2200</v>
      </c>
      <c r="P27" s="202">
        <v>2549</v>
      </c>
      <c r="Q27" s="202">
        <v>2309</v>
      </c>
      <c r="R27" s="36">
        <f>SUM(F27:Q27)</f>
        <v>23008</v>
      </c>
      <c r="S27" s="100"/>
    </row>
    <row r="28" spans="1:19" ht="12.75" customHeight="1" x14ac:dyDescent="0.2">
      <c r="A28" s="99"/>
      <c r="B28" s="34" t="s">
        <v>96</v>
      </c>
      <c r="C28" s="35"/>
      <c r="D28" s="35"/>
      <c r="E28" s="35"/>
      <c r="F28" s="202">
        <v>0</v>
      </c>
      <c r="G28" s="202">
        <v>0</v>
      </c>
      <c r="H28" s="202">
        <v>0</v>
      </c>
      <c r="I28" s="202">
        <v>0</v>
      </c>
      <c r="J28" s="202">
        <v>0</v>
      </c>
      <c r="K28" s="202">
        <v>0</v>
      </c>
      <c r="L28" s="202">
        <v>0</v>
      </c>
      <c r="M28" s="202">
        <v>0</v>
      </c>
      <c r="N28" s="202">
        <v>0</v>
      </c>
      <c r="O28" s="202">
        <v>0</v>
      </c>
      <c r="P28" s="202">
        <v>0</v>
      </c>
      <c r="Q28" s="202">
        <v>0</v>
      </c>
      <c r="R28" s="36">
        <f>SUM(F28:Q28)</f>
        <v>0</v>
      </c>
      <c r="S28" s="100"/>
    </row>
    <row r="29" spans="1:19" ht="12.75" customHeight="1" x14ac:dyDescent="0.2">
      <c r="A29" s="99"/>
      <c r="B29" s="34" t="s">
        <v>45</v>
      </c>
      <c r="C29" s="35"/>
      <c r="D29" s="35"/>
      <c r="E29" s="35"/>
      <c r="F29" s="202">
        <v>2725</v>
      </c>
      <c r="G29" s="202">
        <v>2749</v>
      </c>
      <c r="H29" s="202">
        <v>3865</v>
      </c>
      <c r="I29" s="202">
        <v>3891</v>
      </c>
      <c r="J29" s="202">
        <v>3936</v>
      </c>
      <c r="K29" s="202">
        <v>2506</v>
      </c>
      <c r="L29" s="202">
        <v>1550</v>
      </c>
      <c r="M29" s="202">
        <v>2080</v>
      </c>
      <c r="N29" s="202">
        <v>2412</v>
      </c>
      <c r="O29" s="202">
        <v>3460</v>
      </c>
      <c r="P29" s="202">
        <v>3578</v>
      </c>
      <c r="Q29" s="202">
        <v>3478</v>
      </c>
      <c r="R29" s="36">
        <f>SUM(F29:Q29)</f>
        <v>36230</v>
      </c>
      <c r="S29" s="100"/>
    </row>
    <row r="30" spans="1:19" ht="12.6" customHeight="1" x14ac:dyDescent="0.2">
      <c r="A30" s="99"/>
      <c r="B30" s="67" t="s">
        <v>46</v>
      </c>
      <c r="C30" s="71"/>
      <c r="D30" s="69"/>
      <c r="E30" s="69"/>
      <c r="F30" s="201"/>
      <c r="G30" s="201"/>
      <c r="H30" s="201"/>
      <c r="I30" s="201"/>
      <c r="J30" s="201"/>
      <c r="K30" s="201"/>
      <c r="L30" s="201"/>
      <c r="M30" s="201"/>
      <c r="N30" s="201"/>
      <c r="O30" s="201"/>
      <c r="P30" s="201"/>
      <c r="Q30" s="201"/>
      <c r="R30" s="71"/>
      <c r="S30" s="100"/>
    </row>
    <row r="31" spans="1:19" ht="12.75" customHeight="1" x14ac:dyDescent="0.2">
      <c r="A31" s="99"/>
      <c r="B31" s="34" t="s">
        <v>47</v>
      </c>
      <c r="C31" s="35"/>
      <c r="D31" s="35"/>
      <c r="E31" s="35"/>
      <c r="F31" s="202">
        <v>18946</v>
      </c>
      <c r="G31" s="202">
        <v>23019</v>
      </c>
      <c r="H31" s="202">
        <v>25442</v>
      </c>
      <c r="I31" s="202">
        <v>19834</v>
      </c>
      <c r="J31" s="202">
        <v>22183</v>
      </c>
      <c r="K31" s="202">
        <v>15581</v>
      </c>
      <c r="L31" s="202">
        <v>14853</v>
      </c>
      <c r="M31" s="202">
        <v>16388</v>
      </c>
      <c r="N31" s="202">
        <v>17165</v>
      </c>
      <c r="O31" s="202">
        <v>22163</v>
      </c>
      <c r="P31" s="202">
        <v>16823</v>
      </c>
      <c r="Q31" s="202">
        <v>17270</v>
      </c>
      <c r="R31" s="36">
        <f>SUM(F31:Q31)</f>
        <v>229667</v>
      </c>
      <c r="S31" s="100"/>
    </row>
    <row r="32" spans="1:19" ht="12.6" customHeight="1" x14ac:dyDescent="0.2">
      <c r="A32" s="99"/>
      <c r="B32" s="67" t="s">
        <v>48</v>
      </c>
      <c r="C32" s="71"/>
      <c r="D32" s="69"/>
      <c r="E32" s="69"/>
      <c r="F32" s="201"/>
      <c r="G32" s="201"/>
      <c r="H32" s="201"/>
      <c r="I32" s="201"/>
      <c r="J32" s="201"/>
      <c r="K32" s="201"/>
      <c r="L32" s="201"/>
      <c r="M32" s="201"/>
      <c r="N32" s="201"/>
      <c r="O32" s="201"/>
      <c r="P32" s="201"/>
      <c r="Q32" s="201"/>
      <c r="R32" s="71"/>
      <c r="S32" s="100"/>
    </row>
    <row r="33" spans="1:19" ht="12.75" customHeight="1" x14ac:dyDescent="0.2">
      <c r="A33" s="99"/>
      <c r="B33" s="34" t="s">
        <v>49</v>
      </c>
      <c r="C33" s="35"/>
      <c r="D33" s="35"/>
      <c r="E33" s="35"/>
      <c r="F33" s="202">
        <v>10001</v>
      </c>
      <c r="G33" s="202">
        <v>12136</v>
      </c>
      <c r="H33" s="202">
        <v>11815</v>
      </c>
      <c r="I33" s="202">
        <v>8068</v>
      </c>
      <c r="J33" s="202">
        <v>9176</v>
      </c>
      <c r="K33" s="202">
        <v>6775</v>
      </c>
      <c r="L33" s="202">
        <v>6484</v>
      </c>
      <c r="M33" s="202">
        <v>5373</v>
      </c>
      <c r="N33" s="202">
        <v>7784</v>
      </c>
      <c r="O33" s="202">
        <v>12727</v>
      </c>
      <c r="P33" s="202">
        <v>10550</v>
      </c>
      <c r="Q33" s="202">
        <v>7300</v>
      </c>
      <c r="R33" s="36">
        <f>SUM(F33:Q33)</f>
        <v>108189</v>
      </c>
      <c r="S33" s="100"/>
    </row>
    <row r="34" spans="1:19" ht="12.75" customHeight="1" x14ac:dyDescent="0.2">
      <c r="A34" s="99"/>
      <c r="B34" s="34" t="s">
        <v>50</v>
      </c>
      <c r="C34" s="35"/>
      <c r="D34" s="35"/>
      <c r="E34" s="35"/>
      <c r="F34" s="202">
        <v>0</v>
      </c>
      <c r="G34" s="202">
        <v>0</v>
      </c>
      <c r="H34" s="202">
        <v>0</v>
      </c>
      <c r="I34" s="202">
        <v>0</v>
      </c>
      <c r="J34" s="202">
        <v>0</v>
      </c>
      <c r="K34" s="202">
        <v>0</v>
      </c>
      <c r="L34" s="202">
        <v>0</v>
      </c>
      <c r="M34" s="202">
        <v>0</v>
      </c>
      <c r="N34" s="202">
        <v>0</v>
      </c>
      <c r="O34" s="202">
        <v>0</v>
      </c>
      <c r="P34" s="202">
        <v>0</v>
      </c>
      <c r="Q34" s="202">
        <v>0</v>
      </c>
      <c r="R34" s="36">
        <f>SUM(F34:Q34)</f>
        <v>0</v>
      </c>
      <c r="S34" s="100"/>
    </row>
    <row r="35" spans="1:19" ht="12.75" customHeight="1" x14ac:dyDescent="0.2">
      <c r="A35" s="99"/>
      <c r="B35" s="34" t="s">
        <v>51</v>
      </c>
      <c r="C35" s="35"/>
      <c r="D35" s="35"/>
      <c r="E35" s="35"/>
      <c r="F35" s="202">
        <v>7364</v>
      </c>
      <c r="G35" s="202">
        <v>8926</v>
      </c>
      <c r="H35" s="202">
        <v>8643</v>
      </c>
      <c r="I35" s="202">
        <v>9398</v>
      </c>
      <c r="J35" s="202">
        <v>10289</v>
      </c>
      <c r="K35" s="202">
        <v>5718</v>
      </c>
      <c r="L35" s="202">
        <v>3662</v>
      </c>
      <c r="M35" s="202">
        <v>4470</v>
      </c>
      <c r="N35" s="202">
        <v>7165</v>
      </c>
      <c r="O35" s="202">
        <v>9484</v>
      </c>
      <c r="P35" s="202">
        <v>9750</v>
      </c>
      <c r="Q35" s="202">
        <v>8450</v>
      </c>
      <c r="R35" s="36">
        <f>SUM(F35:Q35)</f>
        <v>93319</v>
      </c>
      <c r="S35" s="100"/>
    </row>
    <row r="36" spans="1:19" ht="12.75" customHeight="1" x14ac:dyDescent="0.2">
      <c r="A36" s="99"/>
      <c r="B36" s="34" t="s">
        <v>52</v>
      </c>
      <c r="C36" s="35"/>
      <c r="D36" s="35"/>
      <c r="E36" s="35"/>
      <c r="F36" s="202">
        <v>34039</v>
      </c>
      <c r="G36" s="202">
        <v>37311</v>
      </c>
      <c r="H36" s="202">
        <v>38179</v>
      </c>
      <c r="I36" s="202">
        <v>26861</v>
      </c>
      <c r="J36" s="202">
        <v>30049</v>
      </c>
      <c r="K36" s="202">
        <v>22668</v>
      </c>
      <c r="L36" s="202">
        <v>15394</v>
      </c>
      <c r="M36" s="202">
        <v>13517</v>
      </c>
      <c r="N36" s="202">
        <v>21670</v>
      </c>
      <c r="O36" s="202">
        <v>34097</v>
      </c>
      <c r="P36" s="202">
        <v>25677</v>
      </c>
      <c r="Q36" s="202">
        <v>25303</v>
      </c>
      <c r="R36" s="36">
        <f>SUM(F36:Q36)</f>
        <v>324765</v>
      </c>
      <c r="S36" s="100"/>
    </row>
    <row r="37" spans="1:19" s="104" customFormat="1" ht="12.75" customHeight="1" x14ac:dyDescent="0.2">
      <c r="A37" s="102"/>
      <c r="B37" s="72" t="s">
        <v>53</v>
      </c>
      <c r="C37" s="73"/>
      <c r="D37" s="73"/>
      <c r="E37" s="73"/>
      <c r="F37" s="73">
        <f>SUM(F11:F12)+F14+SUM(F16:F17)+SUM(F19:F22)+F24+SUM(F26:F29)+F31+SUM(F33:F36)</f>
        <v>158791</v>
      </c>
      <c r="G37" s="73">
        <f t="shared" ref="G37:Q37" si="0">SUM(G11:G12)+G14+SUM(G16:G17)+SUM(G19:G22)+G24+SUM(G26:G29)+G31+SUM(G33:G36)</f>
        <v>194374</v>
      </c>
      <c r="H37" s="73">
        <f t="shared" si="0"/>
        <v>209504</v>
      </c>
      <c r="I37" s="73">
        <f t="shared" si="0"/>
        <v>182178</v>
      </c>
      <c r="J37" s="73">
        <f t="shared" si="0"/>
        <v>213689</v>
      </c>
      <c r="K37" s="73">
        <f t="shared" si="0"/>
        <v>141722</v>
      </c>
      <c r="L37" s="73">
        <f t="shared" si="0"/>
        <v>122382</v>
      </c>
      <c r="M37" s="73">
        <f t="shared" si="0"/>
        <v>147765</v>
      </c>
      <c r="N37" s="73">
        <f t="shared" si="0"/>
        <v>146790</v>
      </c>
      <c r="O37" s="73">
        <f t="shared" si="0"/>
        <v>208512</v>
      </c>
      <c r="P37" s="73">
        <f t="shared" si="0"/>
        <v>166073</v>
      </c>
      <c r="Q37" s="73">
        <f t="shared" si="0"/>
        <v>153733</v>
      </c>
      <c r="R37" s="73">
        <f>SUM(R11:R12)+R14+SUM(R16:R17)+SUM(R19:R22)+R24+SUM(R26:R29)+R31+SUM(R33:R36)</f>
        <v>2045513</v>
      </c>
      <c r="S37" s="103"/>
    </row>
    <row r="38" spans="1:19" ht="2.4500000000000002" customHeight="1" thickBot="1" x14ac:dyDescent="0.25">
      <c r="A38" s="99"/>
      <c r="B38" s="139"/>
      <c r="C38" s="140"/>
      <c r="D38" s="140"/>
      <c r="E38" s="140"/>
      <c r="F38" s="140"/>
      <c r="G38" s="140"/>
      <c r="H38" s="140"/>
      <c r="I38" s="123"/>
      <c r="J38" s="123"/>
      <c r="K38" s="123"/>
      <c r="L38" s="123"/>
      <c r="M38" s="123"/>
      <c r="N38" s="123"/>
      <c r="O38" s="123"/>
      <c r="P38" s="123"/>
      <c r="Q38" s="123"/>
      <c r="R38" s="123"/>
      <c r="S38" s="100"/>
    </row>
    <row r="39" spans="1:19" ht="3" customHeight="1" x14ac:dyDescent="0.2">
      <c r="A39" s="99"/>
      <c r="B39" s="108"/>
      <c r="C39" s="109"/>
      <c r="D39" s="110"/>
      <c r="E39" s="110"/>
      <c r="F39" s="110"/>
      <c r="G39" s="110"/>
      <c r="H39" s="110"/>
      <c r="I39" s="100"/>
      <c r="J39" s="100"/>
      <c r="K39" s="100"/>
      <c r="L39" s="100"/>
      <c r="M39" s="100"/>
      <c r="N39" s="100"/>
      <c r="O39" s="100"/>
      <c r="P39" s="100"/>
      <c r="Q39" s="100"/>
      <c r="R39" s="100"/>
      <c r="S39" s="100"/>
    </row>
    <row r="40" spans="1:19" s="37" customFormat="1" ht="11.45" customHeight="1" x14ac:dyDescent="0.2">
      <c r="A40" s="74"/>
      <c r="B40" s="81" t="s">
        <v>206</v>
      </c>
      <c r="C40" s="74"/>
      <c r="D40" s="74"/>
      <c r="E40" s="74"/>
      <c r="F40" s="74"/>
      <c r="G40" s="74"/>
      <c r="H40" s="74"/>
      <c r="I40" s="75"/>
      <c r="J40" s="75"/>
      <c r="K40" s="75"/>
      <c r="L40" s="75"/>
      <c r="M40" s="75"/>
      <c r="N40" s="75"/>
      <c r="O40" s="75"/>
      <c r="P40" s="75"/>
      <c r="Q40" s="75"/>
      <c r="R40" s="75"/>
      <c r="S40" s="75"/>
    </row>
    <row r="41" spans="1:19" s="38" customFormat="1" ht="11.45" customHeight="1" x14ac:dyDescent="0.2">
      <c r="A41" s="76"/>
      <c r="B41" s="309" t="s">
        <v>213</v>
      </c>
      <c r="C41" s="309"/>
      <c r="D41" s="309"/>
      <c r="E41" s="309"/>
      <c r="F41" s="309"/>
      <c r="G41" s="309"/>
      <c r="H41" s="309"/>
      <c r="I41" s="309"/>
      <c r="J41" s="309"/>
      <c r="K41" s="309"/>
      <c r="L41" s="309"/>
      <c r="M41" s="309"/>
      <c r="N41" s="309"/>
      <c r="O41" s="309"/>
      <c r="P41" s="309"/>
      <c r="Q41" s="309"/>
      <c r="R41" s="309"/>
      <c r="S41" s="77"/>
    </row>
    <row r="42" spans="1:19" s="38" customFormat="1" ht="11.45" customHeight="1" x14ac:dyDescent="0.2">
      <c r="A42" s="76"/>
      <c r="B42" s="219" t="s">
        <v>214</v>
      </c>
      <c r="C42" s="220"/>
      <c r="D42" s="220"/>
      <c r="E42" s="220"/>
      <c r="F42" s="220"/>
      <c r="G42" s="220"/>
      <c r="H42" s="220"/>
      <c r="I42" s="220"/>
      <c r="J42" s="220"/>
      <c r="K42" s="220"/>
      <c r="L42" s="220"/>
      <c r="M42" s="220"/>
      <c r="N42" s="220"/>
      <c r="O42" s="220"/>
      <c r="P42" s="220"/>
      <c r="Q42" s="220"/>
      <c r="R42" s="220"/>
      <c r="S42" s="77"/>
    </row>
    <row r="43" spans="1:19" s="115" customFormat="1" ht="11.45" customHeight="1" x14ac:dyDescent="0.2">
      <c r="A43" s="111"/>
      <c r="B43" s="169" t="s">
        <v>204</v>
      </c>
      <c r="C43" s="113"/>
      <c r="D43" s="113"/>
      <c r="E43" s="113"/>
      <c r="F43" s="113"/>
      <c r="G43" s="113"/>
      <c r="H43" s="113"/>
      <c r="I43" s="113"/>
      <c r="J43" s="113"/>
      <c r="K43" s="113"/>
      <c r="L43" s="113"/>
      <c r="M43" s="113"/>
      <c r="N43" s="113"/>
      <c r="O43" s="113"/>
      <c r="P43" s="113"/>
      <c r="Q43" s="113"/>
      <c r="R43" s="113"/>
      <c r="S43" s="114"/>
    </row>
    <row r="44" spans="1:19" s="115" customFormat="1" x14ac:dyDescent="0.2">
      <c r="A44" s="111"/>
      <c r="B44" s="116"/>
      <c r="C44" s="117"/>
      <c r="D44" s="117"/>
      <c r="E44" s="117"/>
      <c r="F44" s="117"/>
      <c r="G44" s="117"/>
      <c r="H44" s="117"/>
      <c r="I44" s="117"/>
      <c r="J44" s="117"/>
      <c r="K44" s="117"/>
      <c r="L44" s="117"/>
      <c r="M44" s="117"/>
      <c r="N44" s="117"/>
      <c r="O44" s="117"/>
      <c r="P44" s="117"/>
      <c r="Q44" s="117"/>
      <c r="R44" s="117"/>
      <c r="S44" s="114"/>
    </row>
    <row r="45" spans="1:19" s="115" customFormat="1" ht="12" customHeight="1" x14ac:dyDescent="0.2">
      <c r="A45" s="111"/>
      <c r="B45" s="118"/>
      <c r="C45" s="113"/>
      <c r="D45" s="113"/>
      <c r="E45" s="113"/>
      <c r="F45" s="113"/>
      <c r="G45" s="113"/>
      <c r="H45" s="113"/>
      <c r="I45" s="113"/>
      <c r="J45" s="113"/>
      <c r="K45" s="113"/>
      <c r="L45" s="113"/>
      <c r="M45" s="113"/>
      <c r="N45" s="289">
        <v>9</v>
      </c>
      <c r="O45" s="289"/>
      <c r="P45" s="289"/>
      <c r="Q45" s="289"/>
      <c r="R45" s="289"/>
      <c r="S45" s="114"/>
    </row>
    <row r="46" spans="1:19" s="115" customFormat="1" x14ac:dyDescent="0.2">
      <c r="A46" s="111"/>
      <c r="B46" s="118"/>
      <c r="C46" s="113"/>
      <c r="D46" s="113"/>
      <c r="E46" s="113"/>
      <c r="F46" s="113"/>
      <c r="G46" s="113"/>
      <c r="H46" s="113"/>
      <c r="I46" s="113"/>
      <c r="J46" s="113"/>
      <c r="K46" s="113"/>
      <c r="L46" s="113"/>
      <c r="M46" s="113"/>
      <c r="N46" s="100"/>
      <c r="O46" s="100"/>
      <c r="P46" s="100"/>
      <c r="Q46" s="100"/>
      <c r="R46" s="100"/>
      <c r="S46" s="114"/>
    </row>
    <row r="78" spans="6:18" x14ac:dyDescent="0.2">
      <c r="F78" s="210"/>
      <c r="G78" s="210"/>
      <c r="H78" s="210"/>
      <c r="I78" s="210"/>
      <c r="J78" s="210"/>
      <c r="K78" s="210"/>
      <c r="L78" s="210"/>
      <c r="M78" s="210"/>
      <c r="N78" s="210"/>
      <c r="O78" s="210"/>
      <c r="P78" s="210"/>
      <c r="Q78" s="210"/>
      <c r="R78" s="210"/>
    </row>
    <row r="79" spans="6:18" x14ac:dyDescent="0.2">
      <c r="F79" s="210"/>
      <c r="G79" s="210"/>
      <c r="H79" s="210"/>
      <c r="I79" s="210"/>
      <c r="J79" s="210"/>
      <c r="K79" s="210"/>
      <c r="L79" s="210"/>
      <c r="M79" s="210"/>
      <c r="N79" s="210"/>
      <c r="O79" s="210"/>
      <c r="P79" s="210"/>
      <c r="Q79" s="210"/>
      <c r="R79" s="210"/>
    </row>
    <row r="80" spans="6:18" x14ac:dyDescent="0.2">
      <c r="F80" s="210"/>
      <c r="G80" s="210"/>
      <c r="H80" s="210"/>
      <c r="I80" s="210"/>
      <c r="J80" s="210"/>
      <c r="K80" s="210"/>
      <c r="L80" s="210"/>
      <c r="M80" s="210"/>
      <c r="N80" s="210"/>
      <c r="O80" s="210"/>
      <c r="P80" s="210"/>
      <c r="Q80" s="210"/>
      <c r="R80" s="210"/>
    </row>
    <row r="81" spans="6:18" x14ac:dyDescent="0.2">
      <c r="F81" s="210"/>
      <c r="G81" s="210"/>
      <c r="H81" s="210"/>
      <c r="I81" s="210"/>
      <c r="J81" s="210"/>
      <c r="K81" s="210"/>
      <c r="L81" s="210"/>
      <c r="M81" s="210"/>
      <c r="N81" s="210"/>
      <c r="O81" s="210"/>
      <c r="P81" s="210"/>
      <c r="Q81" s="210"/>
      <c r="R81" s="210"/>
    </row>
    <row r="82" spans="6:18" x14ac:dyDescent="0.2">
      <c r="F82" s="210"/>
      <c r="G82" s="210"/>
      <c r="H82" s="210"/>
      <c r="I82" s="210"/>
      <c r="J82" s="210"/>
      <c r="K82" s="210"/>
      <c r="L82" s="210"/>
      <c r="M82" s="210"/>
      <c r="N82" s="210"/>
      <c r="O82" s="210"/>
      <c r="P82" s="210"/>
      <c r="Q82" s="210"/>
      <c r="R82" s="210"/>
    </row>
    <row r="83" spans="6:18" x14ac:dyDescent="0.2">
      <c r="F83" s="210"/>
      <c r="G83" s="210"/>
      <c r="H83" s="210"/>
      <c r="I83" s="210"/>
      <c r="J83" s="210"/>
      <c r="K83" s="210"/>
      <c r="L83" s="210"/>
      <c r="M83" s="210"/>
      <c r="N83" s="210"/>
      <c r="O83" s="210"/>
      <c r="P83" s="210"/>
      <c r="Q83" s="210"/>
      <c r="R83" s="210"/>
    </row>
    <row r="84" spans="6:18" x14ac:dyDescent="0.2">
      <c r="F84" s="210"/>
      <c r="G84" s="210"/>
      <c r="H84" s="210"/>
      <c r="I84" s="210"/>
      <c r="J84" s="210"/>
      <c r="K84" s="210"/>
      <c r="L84" s="210"/>
      <c r="M84" s="210"/>
      <c r="N84" s="210"/>
      <c r="O84" s="210"/>
      <c r="P84" s="210"/>
      <c r="Q84" s="210"/>
      <c r="R84" s="210"/>
    </row>
    <row r="85" spans="6:18" x14ac:dyDescent="0.2">
      <c r="F85" s="210"/>
      <c r="G85" s="210"/>
      <c r="H85" s="210"/>
      <c r="I85" s="210"/>
      <c r="J85" s="210"/>
      <c r="K85" s="210"/>
      <c r="L85" s="210"/>
      <c r="M85" s="210"/>
      <c r="N85" s="210"/>
      <c r="O85" s="210"/>
      <c r="P85" s="210"/>
      <c r="Q85" s="210"/>
      <c r="R85" s="210"/>
    </row>
    <row r="86" spans="6:18" x14ac:dyDescent="0.2">
      <c r="F86" s="210"/>
      <c r="G86" s="210"/>
      <c r="H86" s="210"/>
      <c r="I86" s="210"/>
      <c r="J86" s="210"/>
      <c r="K86" s="210"/>
      <c r="L86" s="210"/>
      <c r="M86" s="210"/>
      <c r="N86" s="210"/>
      <c r="O86" s="210"/>
      <c r="P86" s="210"/>
      <c r="Q86" s="210"/>
      <c r="R86" s="210"/>
    </row>
    <row r="87" spans="6:18" x14ac:dyDescent="0.2">
      <c r="F87" s="210"/>
      <c r="G87" s="210"/>
      <c r="H87" s="210"/>
      <c r="I87" s="210"/>
      <c r="J87" s="210"/>
      <c r="K87" s="210"/>
      <c r="L87" s="210"/>
      <c r="M87" s="210"/>
      <c r="N87" s="210"/>
      <c r="O87" s="210"/>
      <c r="P87" s="210"/>
      <c r="Q87" s="210"/>
      <c r="R87" s="210"/>
    </row>
    <row r="88" spans="6:18" x14ac:dyDescent="0.2">
      <c r="F88" s="210"/>
      <c r="G88" s="210"/>
      <c r="H88" s="210"/>
      <c r="I88" s="210"/>
      <c r="J88" s="210"/>
      <c r="K88" s="210"/>
      <c r="L88" s="210"/>
      <c r="M88" s="210"/>
      <c r="N88" s="210"/>
      <c r="O88" s="210"/>
      <c r="P88" s="210"/>
      <c r="Q88" s="210"/>
      <c r="R88" s="210"/>
    </row>
    <row r="89" spans="6:18" x14ac:dyDescent="0.2">
      <c r="F89" s="210"/>
      <c r="G89" s="210"/>
      <c r="H89" s="210"/>
      <c r="I89" s="210"/>
      <c r="J89" s="210"/>
      <c r="K89" s="210"/>
      <c r="L89" s="210"/>
      <c r="M89" s="210"/>
      <c r="N89" s="210"/>
      <c r="O89" s="210"/>
      <c r="P89" s="210"/>
      <c r="Q89" s="210"/>
      <c r="R89" s="210"/>
    </row>
    <row r="90" spans="6:18" x14ac:dyDescent="0.2">
      <c r="F90" s="210"/>
      <c r="G90" s="210"/>
      <c r="H90" s="210"/>
      <c r="I90" s="210"/>
      <c r="J90" s="210"/>
      <c r="K90" s="210"/>
      <c r="L90" s="210"/>
      <c r="M90" s="210"/>
      <c r="N90" s="210"/>
      <c r="O90" s="210"/>
      <c r="P90" s="210"/>
      <c r="Q90" s="210"/>
      <c r="R90" s="210"/>
    </row>
    <row r="91" spans="6:18" x14ac:dyDescent="0.2">
      <c r="F91" s="210"/>
      <c r="G91" s="210"/>
      <c r="H91" s="210"/>
      <c r="I91" s="210"/>
      <c r="J91" s="210"/>
      <c r="K91" s="210"/>
      <c r="L91" s="210"/>
      <c r="M91" s="210"/>
      <c r="N91" s="210"/>
      <c r="O91" s="210"/>
      <c r="P91" s="210"/>
      <c r="Q91" s="210"/>
      <c r="R91" s="210"/>
    </row>
    <row r="92" spans="6:18" x14ac:dyDescent="0.2">
      <c r="F92" s="210"/>
      <c r="G92" s="210"/>
      <c r="H92" s="210"/>
      <c r="I92" s="210"/>
      <c r="J92" s="210"/>
      <c r="K92" s="210"/>
      <c r="L92" s="210"/>
      <c r="M92" s="210"/>
      <c r="N92" s="210"/>
      <c r="O92" s="210"/>
      <c r="P92" s="210"/>
      <c r="Q92" s="210"/>
      <c r="R92" s="210"/>
    </row>
    <row r="93" spans="6:18" x14ac:dyDescent="0.2">
      <c r="F93" s="210"/>
      <c r="G93" s="210"/>
      <c r="H93" s="210"/>
      <c r="I93" s="210"/>
      <c r="J93" s="210"/>
      <c r="K93" s="210"/>
      <c r="L93" s="210"/>
      <c r="M93" s="210"/>
      <c r="N93" s="210"/>
      <c r="O93" s="210"/>
      <c r="P93" s="210"/>
      <c r="Q93" s="210"/>
      <c r="R93" s="210"/>
    </row>
    <row r="94" spans="6:18" x14ac:dyDescent="0.2">
      <c r="F94" s="210"/>
      <c r="G94" s="210"/>
      <c r="H94" s="210"/>
      <c r="I94" s="210"/>
      <c r="J94" s="210"/>
      <c r="K94" s="210"/>
      <c r="L94" s="210"/>
      <c r="M94" s="210"/>
      <c r="N94" s="210"/>
      <c r="O94" s="210"/>
      <c r="P94" s="210"/>
      <c r="Q94" s="210"/>
      <c r="R94" s="210"/>
    </row>
    <row r="95" spans="6:18" x14ac:dyDescent="0.2">
      <c r="F95" s="210"/>
      <c r="G95" s="210"/>
      <c r="H95" s="210"/>
      <c r="I95" s="210"/>
      <c r="J95" s="210"/>
      <c r="K95" s="210"/>
      <c r="L95" s="210"/>
      <c r="M95" s="210"/>
      <c r="N95" s="210"/>
      <c r="O95" s="210"/>
      <c r="P95" s="210"/>
      <c r="Q95" s="210"/>
      <c r="R95" s="210"/>
    </row>
    <row r="96" spans="6:18" x14ac:dyDescent="0.2">
      <c r="F96" s="210"/>
      <c r="G96" s="210"/>
      <c r="H96" s="210"/>
      <c r="I96" s="210"/>
      <c r="J96" s="210"/>
      <c r="K96" s="210"/>
      <c r="L96" s="210"/>
      <c r="M96" s="210"/>
      <c r="N96" s="210"/>
      <c r="O96" s="210"/>
      <c r="P96" s="210"/>
      <c r="Q96" s="210"/>
      <c r="R96" s="210"/>
    </row>
    <row r="97" spans="6:18" x14ac:dyDescent="0.2">
      <c r="F97" s="210"/>
      <c r="G97" s="210"/>
      <c r="H97" s="210"/>
      <c r="I97" s="210"/>
      <c r="J97" s="210"/>
      <c r="K97" s="210"/>
      <c r="L97" s="210"/>
      <c r="M97" s="210"/>
      <c r="N97" s="210"/>
      <c r="O97" s="210"/>
      <c r="P97" s="210"/>
      <c r="Q97" s="210"/>
      <c r="R97" s="210"/>
    </row>
    <row r="98" spans="6:18" x14ac:dyDescent="0.2">
      <c r="F98" s="210"/>
      <c r="G98" s="210"/>
      <c r="H98" s="210"/>
      <c r="I98" s="210"/>
      <c r="J98" s="210"/>
      <c r="K98" s="210"/>
      <c r="L98" s="210"/>
      <c r="M98" s="210"/>
      <c r="N98" s="210"/>
      <c r="O98" s="210"/>
      <c r="P98" s="210"/>
      <c r="Q98" s="210"/>
      <c r="R98" s="210"/>
    </row>
    <row r="99" spans="6:18" x14ac:dyDescent="0.2">
      <c r="F99" s="210"/>
      <c r="G99" s="210"/>
      <c r="H99" s="210"/>
      <c r="I99" s="210"/>
      <c r="J99" s="210"/>
      <c r="K99" s="210"/>
      <c r="L99" s="210"/>
      <c r="M99" s="210"/>
      <c r="N99" s="210"/>
      <c r="O99" s="210"/>
      <c r="P99" s="210"/>
      <c r="Q99" s="210"/>
      <c r="R99" s="210"/>
    </row>
    <row r="100" spans="6:18" x14ac:dyDescent="0.2">
      <c r="F100" s="210"/>
      <c r="G100" s="210"/>
      <c r="H100" s="210"/>
      <c r="I100" s="210"/>
      <c r="J100" s="210"/>
      <c r="K100" s="210"/>
      <c r="L100" s="210"/>
      <c r="M100" s="210"/>
      <c r="N100" s="210"/>
      <c r="O100" s="210"/>
      <c r="P100" s="210"/>
      <c r="Q100" s="210"/>
      <c r="R100" s="210"/>
    </row>
    <row r="101" spans="6:18" x14ac:dyDescent="0.2">
      <c r="F101" s="210"/>
      <c r="G101" s="210"/>
      <c r="H101" s="210"/>
      <c r="I101" s="210"/>
      <c r="J101" s="210"/>
      <c r="K101" s="210"/>
      <c r="L101" s="210"/>
      <c r="M101" s="210"/>
      <c r="N101" s="210"/>
      <c r="O101" s="210"/>
      <c r="P101" s="210"/>
      <c r="Q101" s="210"/>
      <c r="R101" s="210"/>
    </row>
    <row r="102" spans="6:18" x14ac:dyDescent="0.2">
      <c r="F102" s="210"/>
      <c r="G102" s="210"/>
      <c r="H102" s="210"/>
      <c r="I102" s="210"/>
      <c r="J102" s="210"/>
      <c r="K102" s="210"/>
      <c r="L102" s="210"/>
      <c r="M102" s="210"/>
      <c r="N102" s="210"/>
      <c r="O102" s="210"/>
      <c r="P102" s="210"/>
      <c r="Q102" s="210"/>
      <c r="R102" s="210"/>
    </row>
    <row r="103" spans="6:18" x14ac:dyDescent="0.2">
      <c r="F103" s="210"/>
      <c r="G103" s="210"/>
      <c r="H103" s="210"/>
      <c r="I103" s="210"/>
      <c r="J103" s="210"/>
      <c r="K103" s="210"/>
      <c r="L103" s="210"/>
      <c r="M103" s="210"/>
      <c r="N103" s="210"/>
      <c r="O103" s="210"/>
      <c r="P103" s="210"/>
      <c r="Q103" s="210"/>
      <c r="R103" s="210"/>
    </row>
    <row r="104" spans="6:18" x14ac:dyDescent="0.2">
      <c r="F104" s="210"/>
      <c r="G104" s="210"/>
      <c r="H104" s="210"/>
      <c r="I104" s="210"/>
      <c r="J104" s="210"/>
      <c r="K104" s="210"/>
      <c r="L104" s="210"/>
      <c r="M104" s="210"/>
      <c r="N104" s="210"/>
      <c r="O104" s="210"/>
      <c r="P104" s="210"/>
      <c r="Q104" s="210"/>
      <c r="R104" s="210"/>
    </row>
  </sheetData>
  <sheetProtection selectLockedCells="1" selectUnlockedCells="1"/>
  <mergeCells count="3">
    <mergeCell ref="B7:R7"/>
    <mergeCell ref="B41:R41"/>
    <mergeCell ref="N45:R45"/>
  </mergeCells>
  <pageMargins left="0" right="0" top="0" bottom="0" header="0.51180555555555551" footer="0.51180555555555551"/>
  <pageSetup paperSize="9" firstPageNumber="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9D33-0D30-457C-B936-6BC106FC252D}">
  <dimension ref="A1:L102"/>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4" width="9.42578125" style="83" customWidth="1"/>
    <col min="5" max="5" width="8.5703125" style="83" customWidth="1"/>
    <col min="6" max="6" width="12.28515625" style="83" customWidth="1"/>
    <col min="7" max="11" width="10" style="83" customWidth="1"/>
    <col min="12" max="12" width="5.28515625" style="83" customWidth="1"/>
    <col min="13" max="16384" width="8.7109375" style="83"/>
  </cols>
  <sheetData>
    <row r="1" spans="1:12" ht="24" customHeight="1" x14ac:dyDescent="0.2">
      <c r="A1" s="82"/>
      <c r="B1" s="82"/>
      <c r="C1" s="82"/>
      <c r="D1" s="82"/>
      <c r="E1" s="82"/>
      <c r="F1" s="82"/>
      <c r="G1" s="82"/>
      <c r="H1" s="82"/>
      <c r="I1" s="82"/>
      <c r="J1" s="82"/>
      <c r="K1" s="82"/>
      <c r="L1" s="82"/>
    </row>
    <row r="2" spans="1:12" ht="17.25" customHeight="1" x14ac:dyDescent="0.2">
      <c r="A2" s="82"/>
      <c r="B2" s="82"/>
      <c r="C2" s="82"/>
      <c r="D2" s="82"/>
      <c r="E2" s="82"/>
      <c r="F2" s="82"/>
      <c r="G2" s="82"/>
      <c r="H2" s="82"/>
      <c r="I2" s="82"/>
      <c r="J2" s="82"/>
      <c r="K2" s="82"/>
      <c r="L2" s="82"/>
    </row>
    <row r="3" spans="1:12" ht="15.75" customHeight="1" x14ac:dyDescent="0.2">
      <c r="A3" s="82"/>
      <c r="B3" s="82"/>
      <c r="C3" s="82"/>
      <c r="D3" s="82"/>
      <c r="E3" s="82"/>
      <c r="F3" s="82"/>
      <c r="G3" s="82"/>
      <c r="H3" s="82"/>
      <c r="I3" s="82"/>
      <c r="J3" s="82"/>
      <c r="K3" s="82"/>
      <c r="L3" s="82"/>
    </row>
    <row r="4" spans="1:12" ht="14.25" customHeight="1" x14ac:dyDescent="0.2">
      <c r="A4" s="82"/>
      <c r="B4" s="82"/>
      <c r="C4" s="82"/>
      <c r="D4" s="82"/>
      <c r="E4" s="82"/>
      <c r="F4" s="82"/>
      <c r="G4" s="82"/>
      <c r="H4" s="82"/>
      <c r="I4" s="82"/>
      <c r="J4" s="82"/>
      <c r="K4" s="82"/>
      <c r="L4" s="82"/>
    </row>
    <row r="5" spans="1:12" x14ac:dyDescent="0.2">
      <c r="A5" s="82"/>
      <c r="B5" s="82"/>
      <c r="C5" s="82"/>
      <c r="D5" s="82"/>
      <c r="E5" s="82"/>
      <c r="F5" s="82"/>
      <c r="G5" s="82"/>
      <c r="H5" s="82"/>
      <c r="I5" s="82"/>
      <c r="J5" s="82"/>
      <c r="K5" s="82"/>
      <c r="L5" s="82"/>
    </row>
    <row r="6" spans="1:12" ht="14.25" customHeight="1" x14ac:dyDescent="0.2">
      <c r="A6" s="82"/>
      <c r="B6" s="57" t="s">
        <v>200</v>
      </c>
      <c r="C6" s="82"/>
      <c r="D6" s="82"/>
      <c r="E6" s="82"/>
      <c r="F6" s="82"/>
      <c r="G6" s="89"/>
      <c r="H6" s="89"/>
      <c r="I6" s="89"/>
      <c r="J6" s="89"/>
      <c r="K6" s="89"/>
      <c r="L6" s="82"/>
    </row>
    <row r="7" spans="1:12" ht="14.25" customHeight="1" x14ac:dyDescent="0.2">
      <c r="A7" s="82"/>
      <c r="B7" s="297" t="s">
        <v>201</v>
      </c>
      <c r="C7" s="297"/>
      <c r="D7" s="297"/>
      <c r="E7" s="297"/>
      <c r="F7" s="297"/>
      <c r="G7" s="297"/>
      <c r="H7" s="297"/>
      <c r="I7" s="297"/>
      <c r="J7" s="297"/>
      <c r="K7" s="297"/>
      <c r="L7" s="82"/>
    </row>
    <row r="8" spans="1:12" ht="3" customHeight="1" thickBot="1" x14ac:dyDescent="0.25">
      <c r="A8" s="82"/>
      <c r="B8" s="92"/>
      <c r="C8" s="92"/>
      <c r="D8" s="92"/>
      <c r="E8" s="92"/>
      <c r="F8" s="92"/>
      <c r="G8" s="92"/>
      <c r="H8" s="92"/>
      <c r="I8" s="92"/>
      <c r="J8" s="92"/>
      <c r="K8" s="92"/>
      <c r="L8" s="82"/>
    </row>
    <row r="9" spans="1:12" ht="13.9" customHeight="1" x14ac:dyDescent="0.2">
      <c r="A9" s="82"/>
      <c r="B9" s="82"/>
      <c r="C9" s="82"/>
      <c r="D9" s="82"/>
      <c r="E9" s="82"/>
      <c r="F9" s="82"/>
      <c r="G9" s="82"/>
      <c r="H9" s="82"/>
      <c r="I9" s="82"/>
      <c r="J9" s="82"/>
      <c r="K9" s="82"/>
      <c r="L9" s="82"/>
    </row>
    <row r="10" spans="1:12" ht="18.75" customHeight="1" x14ac:dyDescent="0.2">
      <c r="A10" s="82"/>
      <c r="B10" s="298" t="s">
        <v>140</v>
      </c>
      <c r="C10" s="299"/>
      <c r="D10" s="299"/>
      <c r="E10" s="299"/>
      <c r="F10" s="299"/>
      <c r="G10" s="299"/>
      <c r="H10" s="299"/>
      <c r="I10" s="299"/>
      <c r="J10" s="299"/>
      <c r="K10" s="300"/>
      <c r="L10" s="82"/>
    </row>
    <row r="11" spans="1:12" ht="6" customHeight="1" x14ac:dyDescent="0.2">
      <c r="A11" s="82"/>
      <c r="B11" s="82"/>
      <c r="C11" s="82"/>
      <c r="D11" s="82"/>
      <c r="E11" s="82"/>
      <c r="F11" s="82"/>
      <c r="G11" s="82"/>
      <c r="H11" s="82"/>
      <c r="I11" s="82"/>
      <c r="J11" s="82"/>
      <c r="K11" s="82"/>
      <c r="L11" s="82"/>
    </row>
    <row r="12" spans="1:12" ht="18.75" customHeight="1" x14ac:dyDescent="0.2">
      <c r="A12" s="82"/>
      <c r="B12" s="124" t="s">
        <v>123</v>
      </c>
      <c r="C12" s="124"/>
      <c r="D12" s="124"/>
      <c r="E12" s="124"/>
      <c r="F12" s="124"/>
      <c r="G12" s="125" t="s">
        <v>54</v>
      </c>
      <c r="H12" s="125" t="s">
        <v>55</v>
      </c>
      <c r="I12" s="125" t="s">
        <v>53</v>
      </c>
      <c r="J12" s="125" t="s">
        <v>56</v>
      </c>
      <c r="K12" s="125" t="s">
        <v>57</v>
      </c>
      <c r="L12" s="82"/>
    </row>
    <row r="13" spans="1:12" ht="12.6" customHeight="1" x14ac:dyDescent="0.2">
      <c r="A13" s="82"/>
      <c r="B13" s="95" t="s">
        <v>27</v>
      </c>
      <c r="C13" s="96"/>
      <c r="D13" s="96"/>
      <c r="E13" s="96"/>
      <c r="F13" s="96"/>
      <c r="G13" s="97"/>
      <c r="H13" s="97"/>
      <c r="I13" s="97"/>
      <c r="J13" s="97"/>
      <c r="K13" s="97"/>
      <c r="L13" s="82"/>
    </row>
    <row r="14" spans="1:12" ht="12.6" customHeight="1" x14ac:dyDescent="0.2">
      <c r="A14" s="82"/>
      <c r="B14" s="82" t="s">
        <v>28</v>
      </c>
      <c r="C14" s="82"/>
      <c r="D14" s="82"/>
      <c r="E14" s="82"/>
      <c r="F14" s="82"/>
      <c r="G14" s="84">
        <v>14660</v>
      </c>
      <c r="H14" s="84">
        <v>15717</v>
      </c>
      <c r="I14" s="85">
        <v>30377</v>
      </c>
      <c r="J14" s="166">
        <f>IF(I14=0,0,G14/I14)</f>
        <v>0.48260196859466042</v>
      </c>
      <c r="K14" s="166">
        <f>IF(I14=0,0,1-J14)</f>
        <v>0.51739803140533958</v>
      </c>
      <c r="L14" s="82"/>
    </row>
    <row r="15" spans="1:12" ht="12.6" customHeight="1" x14ac:dyDescent="0.2">
      <c r="A15" s="82"/>
      <c r="B15" s="82" t="s">
        <v>29</v>
      </c>
      <c r="C15" s="82"/>
      <c r="D15" s="82"/>
      <c r="E15" s="82"/>
      <c r="F15" s="82"/>
      <c r="G15" s="84">
        <v>0</v>
      </c>
      <c r="H15" s="84">
        <v>0</v>
      </c>
      <c r="I15" s="85">
        <v>0</v>
      </c>
      <c r="J15" s="166">
        <f>IF(I15=0,0,G15/I15)</f>
        <v>0</v>
      </c>
      <c r="K15" s="166">
        <f>IF(I15=0,0,1-J15)</f>
        <v>0</v>
      </c>
      <c r="L15" s="82"/>
    </row>
    <row r="16" spans="1:12" ht="12.6" customHeight="1" x14ac:dyDescent="0.2">
      <c r="A16" s="82"/>
      <c r="B16" s="95" t="s">
        <v>30</v>
      </c>
      <c r="C16" s="96"/>
      <c r="D16" s="96"/>
      <c r="E16" s="96"/>
      <c r="F16" s="96"/>
      <c r="G16" s="97"/>
      <c r="H16" s="97"/>
      <c r="I16" s="97"/>
      <c r="J16" s="146"/>
      <c r="K16" s="146"/>
      <c r="L16" s="82"/>
    </row>
    <row r="17" spans="1:12" ht="12.6" customHeight="1" x14ac:dyDescent="0.2">
      <c r="A17" s="82"/>
      <c r="B17" s="82" t="s">
        <v>31</v>
      </c>
      <c r="C17" s="82"/>
      <c r="D17" s="82"/>
      <c r="E17" s="82"/>
      <c r="F17" s="82"/>
      <c r="G17" s="84">
        <v>47228</v>
      </c>
      <c r="H17" s="84">
        <v>51399</v>
      </c>
      <c r="I17" s="85">
        <v>98627</v>
      </c>
      <c r="J17" s="166">
        <f>IF(I17=0,0,G17/I17)</f>
        <v>0.47885467468340315</v>
      </c>
      <c r="K17" s="166">
        <f>IF(I17=0,0,1-J17)</f>
        <v>0.52114532531659685</v>
      </c>
      <c r="L17" s="82"/>
    </row>
    <row r="18" spans="1:12" ht="12.6" customHeight="1" x14ac:dyDescent="0.2">
      <c r="A18" s="82"/>
      <c r="B18" s="95" t="s">
        <v>32</v>
      </c>
      <c r="C18" s="96"/>
      <c r="D18" s="96"/>
      <c r="E18" s="96"/>
      <c r="F18" s="96"/>
      <c r="G18" s="97"/>
      <c r="H18" s="97"/>
      <c r="I18" s="97"/>
      <c r="J18" s="146"/>
      <c r="K18" s="146"/>
      <c r="L18" s="82"/>
    </row>
    <row r="19" spans="1:12" ht="12.6" customHeight="1" x14ac:dyDescent="0.2">
      <c r="A19" s="82"/>
      <c r="B19" s="82" t="s">
        <v>33</v>
      </c>
      <c r="C19" s="82"/>
      <c r="D19" s="82"/>
      <c r="E19" s="82"/>
      <c r="F19" s="82"/>
      <c r="G19" s="84">
        <v>40153</v>
      </c>
      <c r="H19" s="84">
        <v>43502</v>
      </c>
      <c r="I19" s="85">
        <v>83655</v>
      </c>
      <c r="J19" s="166">
        <f>IF(I19=0,0,G19/I19)</f>
        <v>0.47998326459864921</v>
      </c>
      <c r="K19" s="166">
        <f>IF(I19=0,0,1-J19)</f>
        <v>0.52001673540135074</v>
      </c>
      <c r="L19" s="82"/>
    </row>
    <row r="20" spans="1:12" ht="12.6" customHeight="1" x14ac:dyDescent="0.2">
      <c r="A20" s="82"/>
      <c r="B20" s="82" t="s">
        <v>34</v>
      </c>
      <c r="C20" s="82"/>
      <c r="D20" s="82"/>
      <c r="E20" s="82"/>
      <c r="F20" s="82"/>
      <c r="G20" s="84">
        <v>21552</v>
      </c>
      <c r="H20" s="84">
        <v>27304</v>
      </c>
      <c r="I20" s="85">
        <v>48856</v>
      </c>
      <c r="J20" s="166">
        <f>IF(I20=0,0,G20/I20)</f>
        <v>0.44113312592107418</v>
      </c>
      <c r="K20" s="166">
        <f>IF(I20=0,0,1-J20)</f>
        <v>0.55886687407892577</v>
      </c>
      <c r="L20" s="82"/>
    </row>
    <row r="21" spans="1:12" ht="12.6" customHeight="1" x14ac:dyDescent="0.2">
      <c r="A21" s="82"/>
      <c r="B21" s="95" t="s">
        <v>35</v>
      </c>
      <c r="C21" s="96"/>
      <c r="D21" s="96"/>
      <c r="E21" s="96"/>
      <c r="F21" s="96"/>
      <c r="G21" s="97"/>
      <c r="H21" s="97"/>
      <c r="I21" s="97"/>
      <c r="J21" s="146"/>
      <c r="K21" s="146"/>
      <c r="L21" s="82"/>
    </row>
    <row r="22" spans="1:12" ht="12.6" customHeight="1" x14ac:dyDescent="0.2">
      <c r="A22" s="82"/>
      <c r="B22" s="82" t="s">
        <v>36</v>
      </c>
      <c r="C22" s="82"/>
      <c r="D22" s="82"/>
      <c r="E22" s="82"/>
      <c r="F22" s="82"/>
      <c r="G22" s="84">
        <v>32203</v>
      </c>
      <c r="H22" s="84">
        <v>35997</v>
      </c>
      <c r="I22" s="85">
        <v>68200</v>
      </c>
      <c r="J22" s="166">
        <f>IF(I22=0,0,G22/I22)</f>
        <v>0.47218475073313781</v>
      </c>
      <c r="K22" s="166">
        <f>IF(I22=0,0,1-J22)</f>
        <v>0.52781524926686219</v>
      </c>
      <c r="L22" s="82"/>
    </row>
    <row r="23" spans="1:12" ht="12.6" customHeight="1" x14ac:dyDescent="0.2">
      <c r="A23" s="82"/>
      <c r="B23" s="82" t="s">
        <v>37</v>
      </c>
      <c r="C23" s="82"/>
      <c r="D23" s="82"/>
      <c r="E23" s="82"/>
      <c r="F23" s="82"/>
      <c r="G23" s="84">
        <v>23071</v>
      </c>
      <c r="H23" s="84">
        <v>28286</v>
      </c>
      <c r="I23" s="85">
        <v>51357</v>
      </c>
      <c r="J23" s="166">
        <f>IF(I23=0,0,G23/I23)</f>
        <v>0.44922795334618454</v>
      </c>
      <c r="K23" s="166">
        <f>IF(I23=0,0,1-J23)</f>
        <v>0.55077204665381552</v>
      </c>
      <c r="L23" s="82"/>
    </row>
    <row r="24" spans="1:12" ht="12.6" customHeight="1" x14ac:dyDescent="0.2">
      <c r="A24" s="82"/>
      <c r="B24" s="82" t="s">
        <v>38</v>
      </c>
      <c r="C24" s="82"/>
      <c r="D24" s="82"/>
      <c r="E24" s="82"/>
      <c r="F24" s="82"/>
      <c r="G24" s="84">
        <v>79705</v>
      </c>
      <c r="H24" s="84">
        <v>89137</v>
      </c>
      <c r="I24" s="85">
        <v>168842</v>
      </c>
      <c r="J24" s="166">
        <f>IF(I24=0,0,G24/I24)</f>
        <v>0.47206856114000073</v>
      </c>
      <c r="K24" s="166">
        <f>IF(I24=0,0,1-J24)</f>
        <v>0.52793143885999927</v>
      </c>
      <c r="L24" s="82"/>
    </row>
    <row r="25" spans="1:12" ht="12.6" customHeight="1" x14ac:dyDescent="0.2">
      <c r="A25" s="82"/>
      <c r="B25" s="82" t="s">
        <v>39</v>
      </c>
      <c r="C25" s="82"/>
      <c r="D25" s="82"/>
      <c r="E25" s="82"/>
      <c r="F25" s="82"/>
      <c r="G25" s="84">
        <v>291688</v>
      </c>
      <c r="H25" s="84">
        <v>325984</v>
      </c>
      <c r="I25" s="85">
        <v>617672</v>
      </c>
      <c r="J25" s="166">
        <f>IF(I25=0,0,G25/I25)</f>
        <v>0.47223769249698871</v>
      </c>
      <c r="K25" s="166">
        <f>IF(I25=0,0,1-J25)</f>
        <v>0.52776230750301134</v>
      </c>
      <c r="L25" s="82"/>
    </row>
    <row r="26" spans="1:12" ht="12.6" customHeight="1" x14ac:dyDescent="0.2">
      <c r="A26" s="82"/>
      <c r="B26" s="95" t="s">
        <v>40</v>
      </c>
      <c r="C26" s="96"/>
      <c r="D26" s="96"/>
      <c r="E26" s="96"/>
      <c r="F26" s="96"/>
      <c r="G26" s="97"/>
      <c r="H26" s="97"/>
      <c r="I26" s="97"/>
      <c r="J26" s="146"/>
      <c r="K26" s="146"/>
      <c r="L26" s="82"/>
    </row>
    <row r="27" spans="1:12" ht="12.6" customHeight="1" x14ac:dyDescent="0.2">
      <c r="A27" s="82"/>
      <c r="B27" s="82" t="s">
        <v>41</v>
      </c>
      <c r="C27" s="82"/>
      <c r="D27" s="82"/>
      <c r="E27" s="82"/>
      <c r="F27" s="82"/>
      <c r="G27" s="84">
        <v>10563</v>
      </c>
      <c r="H27" s="84">
        <v>11162</v>
      </c>
      <c r="I27" s="85">
        <v>21725</v>
      </c>
      <c r="J27" s="166">
        <f>IF(I27=0,0,G27/I27)</f>
        <v>0.48621403912543154</v>
      </c>
      <c r="K27" s="166">
        <f>IF(I27=0,0,1-J27)</f>
        <v>0.51378596087456851</v>
      </c>
      <c r="L27" s="82"/>
    </row>
    <row r="28" spans="1:12" ht="12.6" customHeight="1" x14ac:dyDescent="0.2">
      <c r="A28" s="82"/>
      <c r="B28" s="95" t="s">
        <v>42</v>
      </c>
      <c r="C28" s="96"/>
      <c r="D28" s="96"/>
      <c r="E28" s="96"/>
      <c r="F28" s="96"/>
      <c r="G28" s="97"/>
      <c r="H28" s="97"/>
      <c r="I28" s="97"/>
      <c r="J28" s="146"/>
      <c r="K28" s="146"/>
      <c r="L28" s="82"/>
    </row>
    <row r="29" spans="1:12" ht="12.6" customHeight="1" x14ac:dyDescent="0.2">
      <c r="A29" s="82"/>
      <c r="B29" s="82" t="s">
        <v>43</v>
      </c>
      <c r="C29" s="82"/>
      <c r="D29" s="82"/>
      <c r="E29" s="82"/>
      <c r="F29" s="82"/>
      <c r="G29" s="84">
        <v>20652</v>
      </c>
      <c r="H29" s="84">
        <v>20372</v>
      </c>
      <c r="I29" s="85">
        <v>41024</v>
      </c>
      <c r="J29" s="166">
        <f>IF(I29=0,0,G29/I29)</f>
        <v>0.5034126365054602</v>
      </c>
      <c r="K29" s="166">
        <f>IF(I29=0,0,1-J29)</f>
        <v>0.4965873634945398</v>
      </c>
      <c r="L29" s="82"/>
    </row>
    <row r="30" spans="1:12" ht="12.6" customHeight="1" x14ac:dyDescent="0.2">
      <c r="A30" s="82"/>
      <c r="B30" s="82" t="s">
        <v>44</v>
      </c>
      <c r="C30" s="82"/>
      <c r="D30" s="82"/>
      <c r="E30" s="82"/>
      <c r="F30" s="82"/>
      <c r="G30" s="84">
        <v>11142</v>
      </c>
      <c r="H30" s="84">
        <v>11866</v>
      </c>
      <c r="I30" s="85">
        <v>23008</v>
      </c>
      <c r="J30" s="166">
        <f>IF(I30=0,0,G30/I30)</f>
        <v>0.4842663421418637</v>
      </c>
      <c r="K30" s="166">
        <f>IF(I30=0,0,1-J30)</f>
        <v>0.5157336578581363</v>
      </c>
      <c r="L30" s="82"/>
    </row>
    <row r="31" spans="1:12" ht="12.6" customHeight="1" x14ac:dyDescent="0.2">
      <c r="A31" s="82"/>
      <c r="B31" s="82" t="s">
        <v>96</v>
      </c>
      <c r="C31" s="82"/>
      <c r="D31" s="82"/>
      <c r="E31" s="82"/>
      <c r="F31" s="82"/>
      <c r="G31" s="84">
        <v>0</v>
      </c>
      <c r="H31" s="84">
        <v>0</v>
      </c>
      <c r="I31" s="85">
        <v>0</v>
      </c>
      <c r="J31" s="166">
        <f>IF(I31=0,0,G31/I31)</f>
        <v>0</v>
      </c>
      <c r="K31" s="166">
        <f>IF(I31=0,0,1-J31)</f>
        <v>0</v>
      </c>
      <c r="L31" s="82"/>
    </row>
    <row r="32" spans="1:12" ht="12.6" customHeight="1" x14ac:dyDescent="0.2">
      <c r="A32" s="82"/>
      <c r="B32" s="82" t="s">
        <v>45</v>
      </c>
      <c r="C32" s="82"/>
      <c r="D32" s="82"/>
      <c r="E32" s="82"/>
      <c r="F32" s="82"/>
      <c r="G32" s="84">
        <v>17345</v>
      </c>
      <c r="H32" s="84">
        <v>18885</v>
      </c>
      <c r="I32" s="85">
        <v>36230</v>
      </c>
      <c r="J32" s="166">
        <f>IF(I32=0,0,G32/I32)</f>
        <v>0.47874689483853161</v>
      </c>
      <c r="K32" s="166">
        <f>IF(I32=0,0,1-J32)</f>
        <v>0.52125310516146839</v>
      </c>
      <c r="L32" s="82"/>
    </row>
    <row r="33" spans="1:12" ht="12.6" customHeight="1" x14ac:dyDescent="0.2">
      <c r="A33" s="82"/>
      <c r="B33" s="95" t="s">
        <v>46</v>
      </c>
      <c r="C33" s="96"/>
      <c r="D33" s="96"/>
      <c r="E33" s="96"/>
      <c r="F33" s="96"/>
      <c r="G33" s="97"/>
      <c r="H33" s="97"/>
      <c r="I33" s="97"/>
      <c r="J33" s="146"/>
      <c r="K33" s="146"/>
      <c r="L33" s="82"/>
    </row>
    <row r="34" spans="1:12" ht="12.6" customHeight="1" x14ac:dyDescent="0.2">
      <c r="A34" s="82"/>
      <c r="B34" s="82" t="s">
        <v>47</v>
      </c>
      <c r="C34" s="82"/>
      <c r="D34" s="82"/>
      <c r="E34" s="82"/>
      <c r="F34" s="82"/>
      <c r="G34" s="84">
        <v>107530</v>
      </c>
      <c r="H34" s="84">
        <v>122137</v>
      </c>
      <c r="I34" s="85">
        <v>229667</v>
      </c>
      <c r="J34" s="166">
        <f>IF(I34=0,0,G34/I34)</f>
        <v>0.46819961074076816</v>
      </c>
      <c r="K34" s="166">
        <f>IF(I34=0,0,1-J34)</f>
        <v>0.53180038925923179</v>
      </c>
      <c r="L34" s="82"/>
    </row>
    <row r="35" spans="1:12" ht="12.6" customHeight="1" x14ac:dyDescent="0.2">
      <c r="A35" s="82"/>
      <c r="B35" s="95" t="s">
        <v>48</v>
      </c>
      <c r="C35" s="96"/>
      <c r="D35" s="96"/>
      <c r="E35" s="96"/>
      <c r="F35" s="96"/>
      <c r="G35" s="97"/>
      <c r="H35" s="97"/>
      <c r="I35" s="97"/>
      <c r="J35" s="146"/>
      <c r="K35" s="146"/>
      <c r="L35" s="82"/>
    </row>
    <row r="36" spans="1:12" ht="12.6" customHeight="1" x14ac:dyDescent="0.2">
      <c r="A36" s="82"/>
      <c r="B36" s="82" t="s">
        <v>49</v>
      </c>
      <c r="C36" s="82"/>
      <c r="D36" s="82"/>
      <c r="E36" s="82"/>
      <c r="F36" s="82"/>
      <c r="G36" s="84">
        <v>51759</v>
      </c>
      <c r="H36" s="84">
        <v>56430</v>
      </c>
      <c r="I36" s="85">
        <v>108189</v>
      </c>
      <c r="J36" s="166">
        <f>IF(I36=0,0,G36/I36)</f>
        <v>0.47841277763913154</v>
      </c>
      <c r="K36" s="166">
        <f>IF(I36=0,0,1-J36)</f>
        <v>0.52158722236086841</v>
      </c>
      <c r="L36" s="82"/>
    </row>
    <row r="37" spans="1:12" ht="12.6" customHeight="1" x14ac:dyDescent="0.2">
      <c r="A37" s="82"/>
      <c r="B37" s="82" t="s">
        <v>50</v>
      </c>
      <c r="C37" s="82"/>
      <c r="D37" s="82"/>
      <c r="E37" s="82"/>
      <c r="F37" s="82"/>
      <c r="G37" s="84">
        <v>0</v>
      </c>
      <c r="H37" s="84">
        <v>0</v>
      </c>
      <c r="I37" s="85">
        <v>0</v>
      </c>
      <c r="J37" s="166">
        <f>IF(I37=0,0,G37/I37)</f>
        <v>0</v>
      </c>
      <c r="K37" s="166">
        <f>IF(I37=0,0,1-J37)</f>
        <v>0</v>
      </c>
      <c r="L37" s="82"/>
    </row>
    <row r="38" spans="1:12" ht="12.6" customHeight="1" x14ac:dyDescent="0.2">
      <c r="A38" s="82"/>
      <c r="B38" s="82" t="s">
        <v>51</v>
      </c>
      <c r="C38" s="82"/>
      <c r="D38" s="82"/>
      <c r="E38" s="82"/>
      <c r="F38" s="82"/>
      <c r="G38" s="84">
        <v>42853</v>
      </c>
      <c r="H38" s="84">
        <v>50466</v>
      </c>
      <c r="I38" s="85">
        <v>93319</v>
      </c>
      <c r="J38" s="166">
        <f>IF(I38=0,0,G38/I38)</f>
        <v>0.45920980722039456</v>
      </c>
      <c r="K38" s="166">
        <f>IF(I38=0,0,1-J38)</f>
        <v>0.54079019277960549</v>
      </c>
      <c r="L38" s="82"/>
    </row>
    <row r="39" spans="1:12" ht="12.6" customHeight="1" x14ac:dyDescent="0.2">
      <c r="A39" s="82"/>
      <c r="B39" s="82" t="s">
        <v>52</v>
      </c>
      <c r="C39" s="82"/>
      <c r="D39" s="82"/>
      <c r="E39" s="82"/>
      <c r="F39" s="82"/>
      <c r="G39" s="84">
        <v>150094</v>
      </c>
      <c r="H39" s="84">
        <v>174671</v>
      </c>
      <c r="I39" s="85">
        <v>324765</v>
      </c>
      <c r="J39" s="166">
        <f>IF(I39=0,0,G39/I39)</f>
        <v>0.46216187089125982</v>
      </c>
      <c r="K39" s="166">
        <f>IF(I39=0,0,1-J39)</f>
        <v>0.53783812910874018</v>
      </c>
      <c r="L39" s="82"/>
    </row>
    <row r="40" spans="1:12" ht="12.6" customHeight="1" x14ac:dyDescent="0.2">
      <c r="A40" s="82"/>
      <c r="B40" s="95" t="s">
        <v>53</v>
      </c>
      <c r="C40" s="95"/>
      <c r="D40" s="95"/>
      <c r="E40" s="95"/>
      <c r="F40" s="95"/>
      <c r="G40" s="98">
        <f>SUM(G14:G15)+G17+SUM(G19:G20)+SUM(G22:G25)+G27+SUM(G29:G32)+G34+SUM(G36:G39)</f>
        <v>962198</v>
      </c>
      <c r="H40" s="98">
        <f>SUM(H14:H15)+H17+SUM(H19:H20)+SUM(H22:H25)+H27+SUM(H29:H32)+H34+SUM(H36:H39)</f>
        <v>1083315</v>
      </c>
      <c r="I40" s="98">
        <f>SUM(I14:I15)+I17+SUM(I19:I20)+SUM(I22:I25)+I27+SUM(I29:I32)+I34+SUM(I36:I39)</f>
        <v>2045513</v>
      </c>
      <c r="J40" s="167">
        <f>IF(I40=0,0,G40/I40)</f>
        <v>0.47039446828252862</v>
      </c>
      <c r="K40" s="167">
        <f>IF(I40=0,0,1-J40)</f>
        <v>0.52960553171747138</v>
      </c>
      <c r="L40" s="82"/>
    </row>
    <row r="41" spans="1:12" ht="2.4500000000000002" customHeight="1" thickBot="1" x14ac:dyDescent="0.25">
      <c r="A41" s="82"/>
      <c r="B41" s="92"/>
      <c r="C41" s="92"/>
      <c r="D41" s="92"/>
      <c r="E41" s="92"/>
      <c r="F41" s="92"/>
      <c r="G41" s="92"/>
      <c r="H41" s="92"/>
      <c r="I41" s="92"/>
      <c r="J41" s="92"/>
      <c r="K41" s="92"/>
      <c r="L41" s="82"/>
    </row>
    <row r="42" spans="1:12" s="94" customFormat="1" ht="12.75" customHeight="1" x14ac:dyDescent="0.2">
      <c r="A42" s="93"/>
      <c r="B42" s="138" t="s">
        <v>206</v>
      </c>
      <c r="C42" s="93"/>
      <c r="D42" s="93"/>
      <c r="E42" s="93"/>
      <c r="F42" s="93"/>
      <c r="G42" s="93"/>
      <c r="H42" s="93"/>
      <c r="I42" s="93"/>
      <c r="J42" s="93"/>
      <c r="K42" s="93"/>
      <c r="L42" s="93"/>
    </row>
    <row r="43" spans="1:12" x14ac:dyDescent="0.2">
      <c r="A43" s="82"/>
      <c r="B43" s="221" t="s">
        <v>215</v>
      </c>
      <c r="C43" s="82"/>
      <c r="D43" s="82"/>
      <c r="E43" s="82"/>
      <c r="F43" s="82"/>
      <c r="G43" s="82"/>
      <c r="H43" s="82"/>
      <c r="I43" s="82"/>
      <c r="J43" s="82"/>
      <c r="K43" s="82"/>
      <c r="L43" s="82"/>
    </row>
    <row r="44" spans="1:12" x14ac:dyDescent="0.2">
      <c r="A44" s="82"/>
      <c r="B44" s="221" t="s">
        <v>216</v>
      </c>
      <c r="C44" s="82"/>
      <c r="D44" s="82"/>
      <c r="E44" s="82"/>
      <c r="F44" s="82"/>
      <c r="G44" s="82"/>
      <c r="H44" s="82"/>
      <c r="I44" s="82"/>
      <c r="J44" s="82"/>
      <c r="K44" s="82"/>
      <c r="L44" s="82"/>
    </row>
    <row r="45" spans="1:12" ht="22.9" customHeight="1" x14ac:dyDescent="0.2">
      <c r="A45" s="82"/>
      <c r="B45" s="288" t="s">
        <v>204</v>
      </c>
      <c r="C45" s="288"/>
      <c r="D45" s="288"/>
      <c r="E45" s="288"/>
      <c r="F45" s="288"/>
      <c r="G45" s="288"/>
      <c r="H45" s="288"/>
      <c r="I45" s="288"/>
      <c r="J45" s="288"/>
      <c r="K45" s="288"/>
      <c r="L45" s="170"/>
    </row>
    <row r="46" spans="1:12" ht="7.9" customHeight="1" x14ac:dyDescent="0.2">
      <c r="A46" s="82"/>
      <c r="B46" s="82"/>
      <c r="C46" s="82"/>
      <c r="D46" s="82"/>
      <c r="E46" s="82"/>
      <c r="F46" s="82"/>
      <c r="G46" s="82"/>
      <c r="H46" s="82"/>
      <c r="I46" s="82"/>
      <c r="J46" s="82"/>
      <c r="K46" s="82"/>
      <c r="L46" s="82"/>
    </row>
    <row r="47" spans="1:12" ht="13.5" x14ac:dyDescent="0.2">
      <c r="A47" s="82"/>
      <c r="B47" s="86" t="s">
        <v>138</v>
      </c>
      <c r="C47" s="82"/>
      <c r="D47" s="82"/>
      <c r="E47" s="82"/>
      <c r="F47" s="82"/>
      <c r="G47" s="82"/>
      <c r="H47" s="82"/>
      <c r="I47" s="82"/>
      <c r="J47" s="82"/>
      <c r="K47" s="82"/>
      <c r="L47" s="82"/>
    </row>
    <row r="48" spans="1:12" x14ac:dyDescent="0.2">
      <c r="A48" s="82"/>
      <c r="B48" s="82"/>
      <c r="C48" s="82"/>
      <c r="D48" s="82"/>
      <c r="E48" s="82"/>
      <c r="F48" s="82"/>
      <c r="G48" s="82"/>
      <c r="H48" s="82"/>
      <c r="I48" s="82"/>
      <c r="J48" s="82"/>
      <c r="K48" s="82"/>
      <c r="L48" s="82"/>
    </row>
    <row r="49" spans="1:12" x14ac:dyDescent="0.2">
      <c r="A49" s="82"/>
      <c r="B49" s="82"/>
      <c r="C49" s="82"/>
      <c r="D49" s="82"/>
      <c r="E49" s="82"/>
      <c r="F49" s="82"/>
      <c r="G49" s="82"/>
      <c r="H49" s="82"/>
      <c r="I49" s="82"/>
      <c r="J49" s="82"/>
      <c r="K49" s="82"/>
      <c r="L49" s="82"/>
    </row>
    <row r="50" spans="1:12" x14ac:dyDescent="0.2">
      <c r="A50" s="82"/>
      <c r="B50" s="82"/>
      <c r="C50" s="82"/>
      <c r="D50" s="82"/>
      <c r="E50" s="82"/>
      <c r="F50" s="82"/>
      <c r="G50" s="82"/>
      <c r="H50" s="82"/>
      <c r="I50" s="82"/>
      <c r="J50" s="82"/>
      <c r="K50" s="82"/>
      <c r="L50" s="82"/>
    </row>
    <row r="51" spans="1:12" x14ac:dyDescent="0.2">
      <c r="A51" s="82"/>
      <c r="B51" s="82"/>
      <c r="C51" s="82"/>
      <c r="D51" s="82"/>
      <c r="E51" s="82"/>
      <c r="F51" s="82"/>
      <c r="G51" s="82"/>
      <c r="H51" s="82"/>
      <c r="I51" s="82"/>
      <c r="J51" s="82"/>
      <c r="K51" s="82"/>
      <c r="L51" s="82"/>
    </row>
    <row r="52" spans="1:12" x14ac:dyDescent="0.2">
      <c r="A52" s="82"/>
      <c r="B52" s="82"/>
      <c r="C52" s="82"/>
      <c r="D52" s="82"/>
      <c r="E52" s="82"/>
      <c r="F52" s="82"/>
      <c r="G52" s="82"/>
      <c r="H52" s="82"/>
      <c r="I52" s="82"/>
      <c r="J52" s="82"/>
      <c r="K52" s="82"/>
      <c r="L52" s="82"/>
    </row>
    <row r="53" spans="1:12" x14ac:dyDescent="0.2">
      <c r="A53" s="82"/>
      <c r="B53" s="82"/>
      <c r="C53" s="82"/>
      <c r="D53" s="82"/>
      <c r="E53" s="82"/>
      <c r="F53" s="82"/>
      <c r="G53" s="82"/>
      <c r="H53" s="82"/>
      <c r="I53" s="82"/>
      <c r="J53" s="82"/>
      <c r="K53" s="82"/>
      <c r="L53" s="82"/>
    </row>
    <row r="54" spans="1:12" x14ac:dyDescent="0.2">
      <c r="A54" s="82"/>
      <c r="B54" s="82"/>
      <c r="C54" s="82"/>
      <c r="D54" s="82"/>
      <c r="E54" s="82"/>
      <c r="F54" s="82"/>
      <c r="G54" s="82"/>
      <c r="H54" s="82"/>
      <c r="I54" s="82"/>
      <c r="J54" s="82"/>
      <c r="K54" s="82"/>
      <c r="L54" s="82"/>
    </row>
    <row r="55" spans="1:12" x14ac:dyDescent="0.2">
      <c r="A55" s="82"/>
      <c r="B55" s="82"/>
      <c r="C55" s="82"/>
      <c r="D55" s="82"/>
      <c r="E55" s="82"/>
      <c r="F55" s="82"/>
      <c r="G55" s="82"/>
      <c r="H55" s="82"/>
      <c r="I55" s="82"/>
      <c r="J55" s="82"/>
      <c r="K55" s="82"/>
      <c r="L55" s="82"/>
    </row>
    <row r="56" spans="1:12" x14ac:dyDescent="0.2">
      <c r="A56" s="82"/>
      <c r="B56" s="305"/>
      <c r="C56" s="306"/>
      <c r="D56" s="306"/>
      <c r="E56" s="306"/>
      <c r="F56" s="306"/>
      <c r="G56" s="306"/>
      <c r="H56" s="306"/>
      <c r="I56" s="306"/>
      <c r="J56" s="306"/>
      <c r="K56" s="306"/>
      <c r="L56" s="82"/>
    </row>
    <row r="57" spans="1:12" x14ac:dyDescent="0.2">
      <c r="A57" s="82"/>
      <c r="B57" s="82"/>
      <c r="C57" s="82"/>
      <c r="D57" s="82"/>
      <c r="E57" s="82"/>
      <c r="F57" s="82"/>
      <c r="G57" s="82"/>
      <c r="H57" s="82"/>
      <c r="I57" s="82"/>
      <c r="J57" s="82"/>
      <c r="K57" s="82"/>
      <c r="L57" s="82"/>
    </row>
    <row r="58" spans="1:12" x14ac:dyDescent="0.2">
      <c r="A58" s="82"/>
      <c r="B58" s="82"/>
      <c r="C58" s="82"/>
      <c r="D58" s="82"/>
      <c r="E58" s="82"/>
      <c r="F58" s="82"/>
      <c r="G58" s="82"/>
      <c r="H58" s="82"/>
      <c r="I58" s="82"/>
      <c r="J58" s="82"/>
      <c r="K58" s="82"/>
      <c r="L58" s="82"/>
    </row>
    <row r="59" spans="1:12" x14ac:dyDescent="0.2">
      <c r="A59" s="82"/>
      <c r="B59" s="82"/>
      <c r="C59" s="82"/>
      <c r="D59" s="82"/>
      <c r="E59" s="82"/>
      <c r="F59" s="82"/>
      <c r="G59" s="82"/>
      <c r="H59" s="82"/>
      <c r="I59" s="82"/>
      <c r="J59" s="82"/>
      <c r="K59" s="82"/>
      <c r="L59" s="82"/>
    </row>
    <row r="60" spans="1:12" x14ac:dyDescent="0.2">
      <c r="A60" s="82"/>
      <c r="B60" s="82"/>
      <c r="C60" s="82"/>
      <c r="D60" s="82"/>
      <c r="E60" s="82"/>
      <c r="F60" s="82"/>
      <c r="G60" s="82"/>
      <c r="H60" s="82"/>
      <c r="I60" s="82"/>
      <c r="J60" s="82"/>
      <c r="K60" s="82"/>
      <c r="L60" s="82"/>
    </row>
    <row r="61" spans="1:12" x14ac:dyDescent="0.2">
      <c r="A61" s="82"/>
      <c r="B61" s="82"/>
      <c r="C61" s="82"/>
      <c r="D61" s="82"/>
      <c r="E61" s="82"/>
      <c r="F61" s="82"/>
      <c r="G61" s="82"/>
      <c r="H61" s="82"/>
      <c r="I61" s="82"/>
      <c r="J61" s="82"/>
      <c r="K61" s="82"/>
      <c r="L61" s="82"/>
    </row>
    <row r="62" spans="1:12" x14ac:dyDescent="0.2">
      <c r="A62" s="82"/>
      <c r="B62" s="82"/>
      <c r="C62" s="82"/>
      <c r="D62" s="82"/>
      <c r="E62" s="82"/>
      <c r="F62" s="82"/>
      <c r="G62" s="82"/>
      <c r="H62" s="82"/>
      <c r="I62" s="82"/>
      <c r="J62" s="82"/>
      <c r="K62" s="82"/>
      <c r="L62" s="82"/>
    </row>
    <row r="63" spans="1:12" x14ac:dyDescent="0.2">
      <c r="A63" s="82"/>
      <c r="B63" s="82"/>
      <c r="C63" s="82"/>
      <c r="D63" s="82"/>
      <c r="E63" s="82"/>
      <c r="F63" s="82"/>
      <c r="G63" s="82"/>
      <c r="H63" s="82"/>
      <c r="I63" s="82"/>
      <c r="J63" s="82"/>
      <c r="K63" s="82"/>
      <c r="L63" s="82"/>
    </row>
    <row r="64" spans="1:12" x14ac:dyDescent="0.2">
      <c r="A64" s="82"/>
      <c r="B64" s="82"/>
      <c r="C64" s="82"/>
      <c r="D64" s="82"/>
      <c r="E64" s="82"/>
      <c r="F64" s="82"/>
      <c r="G64" s="82"/>
      <c r="H64" s="82"/>
      <c r="I64" s="82"/>
      <c r="J64" s="82"/>
      <c r="K64" s="82"/>
      <c r="L64" s="82"/>
    </row>
    <row r="65" spans="1:12" x14ac:dyDescent="0.2">
      <c r="A65" s="82"/>
      <c r="B65" s="82"/>
      <c r="C65" s="82"/>
      <c r="D65" s="82"/>
      <c r="E65" s="82"/>
      <c r="F65" s="82"/>
      <c r="G65" s="82"/>
      <c r="H65" s="82"/>
      <c r="I65" s="82"/>
      <c r="J65" s="82"/>
      <c r="K65" s="82"/>
      <c r="L65" s="82"/>
    </row>
    <row r="66" spans="1:12" ht="5.0999999999999996" customHeight="1" x14ac:dyDescent="0.2">
      <c r="A66" s="82"/>
      <c r="B66" s="82"/>
      <c r="C66" s="82"/>
      <c r="D66" s="82"/>
      <c r="E66" s="82"/>
      <c r="F66" s="82"/>
      <c r="G66" s="82"/>
      <c r="H66" s="82"/>
      <c r="I66" s="82"/>
      <c r="J66" s="82"/>
      <c r="K66" s="82"/>
      <c r="L66" s="82"/>
    </row>
    <row r="67" spans="1:12" ht="12" customHeight="1" x14ac:dyDescent="0.2">
      <c r="A67" s="82"/>
      <c r="B67" s="82"/>
      <c r="C67" s="82"/>
      <c r="D67" s="82"/>
      <c r="E67" s="82"/>
      <c r="F67" s="82"/>
      <c r="G67" s="289">
        <v>10</v>
      </c>
      <c r="H67" s="289"/>
      <c r="I67" s="289"/>
      <c r="J67" s="289"/>
      <c r="K67" s="289"/>
      <c r="L67" s="82"/>
    </row>
    <row r="68" spans="1:12" ht="9" customHeight="1" x14ac:dyDescent="0.2">
      <c r="A68" s="82"/>
      <c r="B68" s="82"/>
      <c r="C68" s="82"/>
      <c r="D68" s="82"/>
      <c r="E68" s="82"/>
      <c r="F68" s="82"/>
      <c r="G68" s="82"/>
      <c r="H68" s="82"/>
      <c r="I68" s="82"/>
      <c r="J68" s="82"/>
      <c r="K68" s="82"/>
      <c r="L68" s="82"/>
    </row>
    <row r="69" spans="1:12" s="148" customFormat="1" x14ac:dyDescent="0.2">
      <c r="A69" s="149" t="s">
        <v>14</v>
      </c>
      <c r="B69" s="149" t="s">
        <v>15</v>
      </c>
      <c r="C69" s="149" t="s">
        <v>16</v>
      </c>
      <c r="D69" s="149" t="s">
        <v>17</v>
      </c>
      <c r="E69" s="149" t="s">
        <v>18</v>
      </c>
      <c r="F69" s="149" t="s">
        <v>19</v>
      </c>
      <c r="G69" s="149" t="s">
        <v>20</v>
      </c>
      <c r="H69" s="149" t="s">
        <v>21</v>
      </c>
      <c r="I69" s="149" t="s">
        <v>22</v>
      </c>
      <c r="J69" s="149" t="s">
        <v>23</v>
      </c>
      <c r="K69" s="149" t="s">
        <v>24</v>
      </c>
      <c r="L69" s="149" t="s">
        <v>25</v>
      </c>
    </row>
    <row r="70" spans="1:12" s="148" customFormat="1" x14ac:dyDescent="0.2">
      <c r="A70" s="150">
        <v>75322</v>
      </c>
      <c r="B70" s="150">
        <v>91957</v>
      </c>
      <c r="C70" s="150">
        <v>97863</v>
      </c>
      <c r="D70" s="150">
        <v>84658</v>
      </c>
      <c r="E70" s="150">
        <v>99975</v>
      </c>
      <c r="F70" s="150">
        <v>66575</v>
      </c>
      <c r="G70" s="150">
        <v>57295</v>
      </c>
      <c r="H70" s="150">
        <v>70830</v>
      </c>
      <c r="I70" s="150">
        <v>68576</v>
      </c>
      <c r="J70" s="150">
        <v>97424</v>
      </c>
      <c r="K70" s="150">
        <v>77809</v>
      </c>
      <c r="L70" s="150">
        <v>73914</v>
      </c>
    </row>
    <row r="71" spans="1:12" s="148" customFormat="1" x14ac:dyDescent="0.2">
      <c r="A71" s="150">
        <v>83469</v>
      </c>
      <c r="B71" s="150">
        <v>102417</v>
      </c>
      <c r="C71" s="150">
        <v>111641</v>
      </c>
      <c r="D71" s="150">
        <v>97520</v>
      </c>
      <c r="E71" s="150">
        <v>113714</v>
      </c>
      <c r="F71" s="150">
        <v>75147</v>
      </c>
      <c r="G71" s="150">
        <v>65087</v>
      </c>
      <c r="H71" s="150">
        <v>76935</v>
      </c>
      <c r="I71" s="150">
        <v>78214</v>
      </c>
      <c r="J71" s="150">
        <v>111088</v>
      </c>
      <c r="K71" s="150">
        <v>88264</v>
      </c>
      <c r="L71" s="150">
        <v>79819</v>
      </c>
    </row>
    <row r="72" spans="1:12" s="148" customFormat="1" x14ac:dyDescent="0.2">
      <c r="A72" s="150">
        <v>158791</v>
      </c>
      <c r="B72" s="150">
        <v>194374</v>
      </c>
      <c r="C72" s="150">
        <v>209504</v>
      </c>
      <c r="D72" s="150">
        <v>182178</v>
      </c>
      <c r="E72" s="150">
        <v>213689</v>
      </c>
      <c r="F72" s="150">
        <v>141722</v>
      </c>
      <c r="G72" s="150">
        <v>122382</v>
      </c>
      <c r="H72" s="150">
        <v>147765</v>
      </c>
      <c r="I72" s="150">
        <v>146790</v>
      </c>
      <c r="J72" s="150">
        <v>208512</v>
      </c>
      <c r="K72" s="150">
        <v>166073</v>
      </c>
      <c r="L72" s="150">
        <v>153733</v>
      </c>
    </row>
    <row r="73" spans="1:12" x14ac:dyDescent="0.2">
      <c r="A73" s="212"/>
      <c r="B73" s="212"/>
      <c r="C73" s="212"/>
      <c r="D73" s="212"/>
      <c r="E73" s="212"/>
      <c r="F73" s="212"/>
      <c r="G73" s="212"/>
      <c r="H73" s="212"/>
      <c r="I73" s="212"/>
      <c r="J73" s="212"/>
      <c r="K73" s="212"/>
      <c r="L73" s="212"/>
    </row>
    <row r="74" spans="1:12" x14ac:dyDescent="0.2">
      <c r="A74" s="212"/>
      <c r="B74" s="212"/>
      <c r="C74" s="212"/>
      <c r="D74" s="212"/>
      <c r="E74" s="212"/>
      <c r="F74" s="212"/>
      <c r="G74" s="212"/>
      <c r="H74" s="212"/>
      <c r="I74" s="212"/>
      <c r="J74" s="212"/>
      <c r="K74" s="212"/>
      <c r="L74" s="212"/>
    </row>
    <row r="75" spans="1:12" x14ac:dyDescent="0.2">
      <c r="A75" s="212"/>
      <c r="B75" s="212"/>
      <c r="C75" s="212"/>
      <c r="D75" s="212"/>
      <c r="E75" s="212"/>
      <c r="F75" s="212"/>
      <c r="G75" s="212"/>
      <c r="H75" s="212"/>
      <c r="I75" s="212"/>
      <c r="J75" s="212"/>
      <c r="K75" s="212"/>
      <c r="L75" s="212"/>
    </row>
    <row r="102" spans="7:7" x14ac:dyDescent="0.2">
      <c r="G102" s="213"/>
    </row>
  </sheetData>
  <mergeCells count="5">
    <mergeCell ref="B7:K7"/>
    <mergeCell ref="B10:K10"/>
    <mergeCell ref="B56:K56"/>
    <mergeCell ref="G67:K67"/>
    <mergeCell ref="B45:K45"/>
  </mergeCells>
  <pageMargins left="0" right="0" top="0" bottom="0" header="0" footer="0"/>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025-7222-4A64-AEE9-B508075F0C6E}">
  <sheetPr codeName="Hoja14"/>
  <dimension ref="A1:X122"/>
  <sheetViews>
    <sheetView workbookViewId="0"/>
  </sheetViews>
  <sheetFormatPr baseColWidth="10" defaultColWidth="9.140625" defaultRowHeight="12" x14ac:dyDescent="0.2"/>
  <cols>
    <col min="1" max="1" width="5.7109375" style="101" customWidth="1"/>
    <col min="2" max="2" width="15" style="101" customWidth="1"/>
    <col min="3" max="3" width="2.85546875" style="101" customWidth="1"/>
    <col min="4" max="4" width="7.140625" style="101" customWidth="1"/>
    <col min="5" max="5" width="7.7109375" style="101" customWidth="1"/>
    <col min="6" max="6" width="7" style="101" customWidth="1"/>
    <col min="7" max="9" width="9.7109375" style="101" customWidth="1"/>
    <col min="10" max="10" width="7" style="101" customWidth="1"/>
    <col min="11" max="13" width="9.7109375" style="101" customWidth="1"/>
    <col min="14" max="14" width="7" style="101" customWidth="1"/>
    <col min="15" max="17" width="9.7109375" style="101" customWidth="1"/>
    <col min="18" max="20" width="5.7109375" style="101" customWidth="1"/>
    <col min="21" max="21" width="10.7109375" style="101" customWidth="1"/>
    <col min="22" max="22" width="2" style="101" customWidth="1"/>
    <col min="23" max="16384" width="9.140625" style="101"/>
  </cols>
  <sheetData>
    <row r="1" spans="1:24" ht="17.25" customHeight="1" x14ac:dyDescent="0.2">
      <c r="A1" s="99"/>
      <c r="B1" s="99"/>
      <c r="C1" s="99"/>
      <c r="D1" s="99"/>
      <c r="E1" s="99"/>
      <c r="F1" s="99"/>
      <c r="G1" s="99"/>
      <c r="H1" s="99"/>
      <c r="I1" s="99"/>
      <c r="J1" s="99"/>
      <c r="K1" s="99"/>
      <c r="L1" s="99"/>
      <c r="M1" s="99"/>
      <c r="N1" s="99"/>
      <c r="O1" s="99"/>
      <c r="P1" s="99"/>
      <c r="Q1" s="99"/>
      <c r="R1" s="99"/>
    </row>
    <row r="2" spans="1:24" ht="24" customHeight="1" x14ac:dyDescent="0.2">
      <c r="A2" s="99"/>
      <c r="B2" s="99"/>
      <c r="C2" s="99"/>
      <c r="D2" s="99"/>
      <c r="E2" s="99"/>
      <c r="F2" s="99"/>
      <c r="G2" s="99"/>
      <c r="H2" s="99"/>
      <c r="I2" s="99"/>
      <c r="J2" s="99"/>
      <c r="K2" s="99"/>
      <c r="L2" s="99"/>
      <c r="M2" s="99"/>
      <c r="N2" s="99"/>
      <c r="O2" s="99"/>
      <c r="P2" s="99"/>
      <c r="Q2" s="99"/>
      <c r="R2" s="99"/>
      <c r="X2" s="104"/>
    </row>
    <row r="3" spans="1:24" ht="21" customHeight="1" x14ac:dyDescent="0.2">
      <c r="A3" s="99"/>
      <c r="B3" s="99"/>
      <c r="C3" s="99"/>
      <c r="D3" s="102"/>
      <c r="E3" s="102"/>
      <c r="F3" s="99"/>
      <c r="G3" s="99"/>
      <c r="H3" s="99"/>
      <c r="I3" s="99"/>
      <c r="J3" s="99"/>
      <c r="K3" s="99"/>
      <c r="L3" s="99"/>
      <c r="M3" s="99"/>
      <c r="N3" s="99"/>
      <c r="O3" s="99"/>
      <c r="P3" s="99"/>
      <c r="Q3" s="99"/>
      <c r="R3" s="99"/>
    </row>
    <row r="4" spans="1:24" ht="18" customHeight="1" x14ac:dyDescent="0.2">
      <c r="A4" s="99"/>
      <c r="B4" s="57" t="s">
        <v>205</v>
      </c>
      <c r="C4" s="99"/>
      <c r="D4" s="100"/>
      <c r="E4" s="100"/>
      <c r="F4" s="103"/>
      <c r="G4" s="103"/>
      <c r="H4" s="103"/>
      <c r="I4" s="103"/>
      <c r="J4" s="103"/>
      <c r="K4" s="103"/>
      <c r="L4" s="103"/>
      <c r="M4" s="103"/>
      <c r="N4" s="103"/>
      <c r="O4" s="103"/>
      <c r="P4" s="103"/>
      <c r="Q4" s="103"/>
      <c r="R4" s="103"/>
    </row>
    <row r="5" spans="1:24" ht="3" customHeight="1" thickBot="1" x14ac:dyDescent="0.25">
      <c r="A5" s="99"/>
      <c r="B5" s="122"/>
      <c r="C5" s="122"/>
      <c r="D5" s="123"/>
      <c r="E5" s="123"/>
      <c r="F5" s="123"/>
      <c r="G5" s="123"/>
      <c r="H5" s="123"/>
      <c r="I5" s="123"/>
      <c r="J5" s="123"/>
      <c r="K5" s="123"/>
      <c r="L5" s="123"/>
      <c r="M5" s="123"/>
      <c r="N5" s="123"/>
      <c r="O5" s="123"/>
      <c r="P5" s="123"/>
      <c r="Q5" s="123"/>
      <c r="R5" s="100"/>
    </row>
    <row r="6" spans="1:24" ht="13.9" customHeight="1" x14ac:dyDescent="0.2">
      <c r="A6" s="99"/>
      <c r="B6" s="99"/>
      <c r="C6" s="99"/>
      <c r="D6" s="100"/>
      <c r="E6" s="100"/>
      <c r="F6" s="100"/>
      <c r="G6" s="100"/>
      <c r="H6" s="100"/>
      <c r="I6" s="100"/>
      <c r="J6" s="100"/>
      <c r="K6" s="100"/>
      <c r="L6" s="100"/>
      <c r="M6" s="100"/>
      <c r="N6" s="100"/>
      <c r="O6" s="100"/>
      <c r="P6" s="100"/>
      <c r="Q6" s="100"/>
      <c r="R6" s="100"/>
    </row>
    <row r="7" spans="1:24" ht="18.75" customHeight="1" x14ac:dyDescent="0.2">
      <c r="A7" s="99"/>
      <c r="B7" s="292" t="s">
        <v>141</v>
      </c>
      <c r="C7" s="293"/>
      <c r="D7" s="293"/>
      <c r="E7" s="293"/>
      <c r="F7" s="293"/>
      <c r="G7" s="293"/>
      <c r="H7" s="293"/>
      <c r="I7" s="293"/>
      <c r="J7" s="293"/>
      <c r="K7" s="293"/>
      <c r="L7" s="293"/>
      <c r="M7" s="293"/>
      <c r="N7" s="293"/>
      <c r="O7" s="293"/>
      <c r="P7" s="293"/>
      <c r="Q7" s="294"/>
      <c r="R7" s="100"/>
    </row>
    <row r="8" spans="1:24" ht="4.1500000000000004" customHeight="1" x14ac:dyDescent="0.2">
      <c r="A8" s="99"/>
      <c r="B8" s="107"/>
      <c r="C8" s="107"/>
      <c r="D8" s="107"/>
      <c r="E8" s="107"/>
      <c r="F8" s="107"/>
      <c r="G8" s="107"/>
      <c r="H8" s="107"/>
      <c r="I8" s="107"/>
      <c r="J8" s="107"/>
      <c r="K8" s="107"/>
      <c r="L8" s="107"/>
      <c r="M8" s="107"/>
      <c r="N8" s="107"/>
      <c r="O8" s="107"/>
      <c r="P8" s="107"/>
      <c r="Q8" s="107"/>
      <c r="R8" s="100"/>
    </row>
    <row r="9" spans="1:24" ht="14.25" customHeight="1" x14ac:dyDescent="0.2">
      <c r="A9" s="99"/>
      <c r="B9" s="291" t="s">
        <v>82</v>
      </c>
      <c r="C9" s="291"/>
      <c r="D9" s="291"/>
      <c r="E9" s="61"/>
      <c r="F9" s="295" t="s">
        <v>77</v>
      </c>
      <c r="G9" s="295"/>
      <c r="H9" s="295"/>
      <c r="I9" s="295"/>
      <c r="J9" s="295" t="s">
        <v>100</v>
      </c>
      <c r="K9" s="295"/>
      <c r="L9" s="295"/>
      <c r="M9" s="295"/>
      <c r="N9" s="295" t="s">
        <v>26</v>
      </c>
      <c r="O9" s="295"/>
      <c r="P9" s="295"/>
      <c r="Q9" s="295"/>
      <c r="R9" s="100"/>
    </row>
    <row r="10" spans="1:24" ht="14.25" customHeight="1" x14ac:dyDescent="0.25">
      <c r="A10" s="99"/>
      <c r="B10" s="291"/>
      <c r="C10" s="291"/>
      <c r="D10" s="291"/>
      <c r="E10" s="61"/>
      <c r="F10" s="290" t="s">
        <v>105</v>
      </c>
      <c r="G10" s="310" t="s">
        <v>78</v>
      </c>
      <c r="H10" s="310"/>
      <c r="I10" s="310"/>
      <c r="J10" s="290" t="s">
        <v>105</v>
      </c>
      <c r="K10" s="310" t="s">
        <v>78</v>
      </c>
      <c r="L10" s="310"/>
      <c r="M10" s="310"/>
      <c r="N10" s="290" t="s">
        <v>105</v>
      </c>
      <c r="O10" s="310" t="s">
        <v>78</v>
      </c>
      <c r="P10" s="310"/>
      <c r="Q10" s="310"/>
      <c r="R10" s="100"/>
    </row>
    <row r="11" spans="1:24" ht="14.25" customHeight="1" x14ac:dyDescent="0.2">
      <c r="A11" s="99"/>
      <c r="B11" s="291"/>
      <c r="C11" s="291"/>
      <c r="D11" s="291"/>
      <c r="E11" s="61"/>
      <c r="F11" s="290"/>
      <c r="G11" s="126" t="s">
        <v>79</v>
      </c>
      <c r="H11" s="126" t="s">
        <v>95</v>
      </c>
      <c r="I11" s="126" t="s">
        <v>26</v>
      </c>
      <c r="J11" s="290"/>
      <c r="K11" s="126" t="s">
        <v>79</v>
      </c>
      <c r="L11" s="126" t="s">
        <v>95</v>
      </c>
      <c r="M11" s="126" t="s">
        <v>26</v>
      </c>
      <c r="N11" s="290"/>
      <c r="O11" s="126" t="s">
        <v>79</v>
      </c>
      <c r="P11" s="126" t="s">
        <v>95</v>
      </c>
      <c r="Q11" s="126" t="s">
        <v>26</v>
      </c>
      <c r="R11" s="100"/>
    </row>
    <row r="12" spans="1:24" ht="12.6" customHeight="1" x14ac:dyDescent="0.2">
      <c r="A12" s="99"/>
      <c r="B12" s="67" t="s">
        <v>27</v>
      </c>
      <c r="C12" s="68"/>
      <c r="D12" s="69"/>
      <c r="E12" s="69"/>
      <c r="F12" s="69"/>
      <c r="G12" s="70"/>
      <c r="H12" s="70"/>
      <c r="I12" s="70"/>
      <c r="J12" s="69"/>
      <c r="K12" s="70"/>
      <c r="L12" s="70"/>
      <c r="M12" s="70"/>
      <c r="N12" s="69"/>
      <c r="O12" s="70"/>
      <c r="P12" s="70"/>
      <c r="Q12" s="70"/>
      <c r="R12" s="100"/>
    </row>
    <row r="13" spans="1:24" ht="12.75" customHeight="1" x14ac:dyDescent="0.2">
      <c r="A13" s="99"/>
      <c r="B13" s="34" t="s">
        <v>28</v>
      </c>
      <c r="C13" s="35"/>
      <c r="D13" s="35"/>
      <c r="E13" s="35"/>
      <c r="F13" s="35">
        <v>5</v>
      </c>
      <c r="G13" s="35">
        <v>17980</v>
      </c>
      <c r="H13" s="35">
        <v>19209</v>
      </c>
      <c r="I13" s="35">
        <v>37189</v>
      </c>
      <c r="J13" s="35">
        <v>267</v>
      </c>
      <c r="K13" s="35">
        <v>6230</v>
      </c>
      <c r="L13" s="35">
        <v>7434</v>
      </c>
      <c r="M13" s="35">
        <v>13664</v>
      </c>
      <c r="N13" s="35">
        <v>272</v>
      </c>
      <c r="O13" s="35">
        <v>24210</v>
      </c>
      <c r="P13" s="35">
        <v>26643</v>
      </c>
      <c r="Q13" s="35">
        <v>50853</v>
      </c>
      <c r="R13" s="100"/>
    </row>
    <row r="14" spans="1:24" ht="12.75" customHeight="1" x14ac:dyDescent="0.2">
      <c r="A14" s="99"/>
      <c r="B14" s="34" t="s">
        <v>29</v>
      </c>
      <c r="C14" s="35"/>
      <c r="D14" s="35"/>
      <c r="E14" s="35"/>
      <c r="F14" s="35">
        <v>16</v>
      </c>
      <c r="G14" s="35">
        <v>24715</v>
      </c>
      <c r="H14" s="35">
        <v>28157</v>
      </c>
      <c r="I14" s="35">
        <v>52872</v>
      </c>
      <c r="J14" s="35">
        <v>235</v>
      </c>
      <c r="K14" s="35">
        <v>2357</v>
      </c>
      <c r="L14" s="35">
        <v>3170</v>
      </c>
      <c r="M14" s="35">
        <v>5527</v>
      </c>
      <c r="N14" s="35">
        <v>251</v>
      </c>
      <c r="O14" s="35">
        <v>27072</v>
      </c>
      <c r="P14" s="35">
        <v>31327</v>
      </c>
      <c r="Q14" s="35">
        <v>58399</v>
      </c>
      <c r="R14" s="100"/>
    </row>
    <row r="15" spans="1:24" ht="12.6" customHeight="1" x14ac:dyDescent="0.2">
      <c r="A15" s="99"/>
      <c r="B15" s="67" t="s">
        <v>30</v>
      </c>
      <c r="C15" s="71"/>
      <c r="D15" s="69"/>
      <c r="E15" s="69"/>
      <c r="F15" s="69"/>
      <c r="G15" s="69"/>
      <c r="H15" s="69"/>
      <c r="I15" s="69"/>
      <c r="J15" s="69"/>
      <c r="K15" s="69"/>
      <c r="L15" s="69"/>
      <c r="M15" s="69"/>
      <c r="N15" s="69"/>
      <c r="O15" s="69"/>
      <c r="P15" s="69"/>
      <c r="Q15" s="69"/>
      <c r="R15" s="100"/>
    </row>
    <row r="16" spans="1:24" ht="12.75" customHeight="1" x14ac:dyDescent="0.2">
      <c r="A16" s="99"/>
      <c r="B16" s="34" t="s">
        <v>31</v>
      </c>
      <c r="C16" s="35"/>
      <c r="D16" s="35"/>
      <c r="E16" s="35"/>
      <c r="F16" s="35">
        <v>1</v>
      </c>
      <c r="G16" s="35">
        <v>1555</v>
      </c>
      <c r="H16" s="35">
        <v>1775</v>
      </c>
      <c r="I16" s="35">
        <v>3330</v>
      </c>
      <c r="J16" s="35">
        <v>47</v>
      </c>
      <c r="K16" s="35">
        <v>2650</v>
      </c>
      <c r="L16" s="35">
        <v>2753</v>
      </c>
      <c r="M16" s="35">
        <v>5403</v>
      </c>
      <c r="N16" s="35">
        <v>48</v>
      </c>
      <c r="O16" s="35">
        <v>4205</v>
      </c>
      <c r="P16" s="35">
        <v>4528</v>
      </c>
      <c r="Q16" s="35">
        <v>8733</v>
      </c>
      <c r="R16" s="100"/>
    </row>
    <row r="17" spans="1:18" ht="12.6" customHeight="1" x14ac:dyDescent="0.2">
      <c r="A17" s="99"/>
      <c r="B17" s="67" t="s">
        <v>32</v>
      </c>
      <c r="C17" s="71"/>
      <c r="D17" s="69"/>
      <c r="E17" s="69"/>
      <c r="F17" s="69"/>
      <c r="G17" s="69"/>
      <c r="H17" s="69"/>
      <c r="I17" s="69"/>
      <c r="J17" s="69"/>
      <c r="K17" s="69"/>
      <c r="L17" s="69"/>
      <c r="M17" s="69"/>
      <c r="N17" s="69"/>
      <c r="O17" s="69"/>
      <c r="P17" s="69"/>
      <c r="Q17" s="69"/>
      <c r="R17" s="100"/>
    </row>
    <row r="18" spans="1:18" ht="12.75" customHeight="1" x14ac:dyDescent="0.2">
      <c r="A18" s="99"/>
      <c r="B18" s="34" t="s">
        <v>33</v>
      </c>
      <c r="C18" s="35"/>
      <c r="D18" s="35"/>
      <c r="E18" s="35"/>
      <c r="F18" s="35">
        <v>2</v>
      </c>
      <c r="G18" s="35">
        <v>14596</v>
      </c>
      <c r="H18" s="35">
        <v>15555</v>
      </c>
      <c r="I18" s="35">
        <v>30151</v>
      </c>
      <c r="J18" s="35">
        <v>105</v>
      </c>
      <c r="K18" s="35">
        <v>32524</v>
      </c>
      <c r="L18" s="35">
        <v>37190</v>
      </c>
      <c r="M18" s="35">
        <v>69714</v>
      </c>
      <c r="N18" s="35">
        <v>107</v>
      </c>
      <c r="O18" s="35">
        <v>47120</v>
      </c>
      <c r="P18" s="35">
        <v>52745</v>
      </c>
      <c r="Q18" s="35">
        <v>99865</v>
      </c>
      <c r="R18" s="100"/>
    </row>
    <row r="19" spans="1:18" ht="12.75" customHeight="1" x14ac:dyDescent="0.2">
      <c r="A19" s="99"/>
      <c r="B19" s="34" t="s">
        <v>34</v>
      </c>
      <c r="C19" s="35"/>
      <c r="D19" s="35"/>
      <c r="E19" s="35"/>
      <c r="F19" s="35">
        <v>14</v>
      </c>
      <c r="G19" s="35">
        <v>47332</v>
      </c>
      <c r="H19" s="35">
        <v>60003</v>
      </c>
      <c r="I19" s="35">
        <v>107335</v>
      </c>
      <c r="J19" s="35">
        <v>99</v>
      </c>
      <c r="K19" s="35">
        <v>7718</v>
      </c>
      <c r="L19" s="35">
        <v>8946</v>
      </c>
      <c r="M19" s="35">
        <v>16664</v>
      </c>
      <c r="N19" s="35">
        <v>113</v>
      </c>
      <c r="O19" s="35">
        <v>55050</v>
      </c>
      <c r="P19" s="35">
        <v>68949</v>
      </c>
      <c r="Q19" s="35">
        <v>123999</v>
      </c>
      <c r="R19" s="100"/>
    </row>
    <row r="20" spans="1:18" ht="12.6" customHeight="1" x14ac:dyDescent="0.2">
      <c r="A20" s="99"/>
      <c r="B20" s="67" t="s">
        <v>35</v>
      </c>
      <c r="C20" s="71"/>
      <c r="D20" s="69"/>
      <c r="E20" s="69"/>
      <c r="F20" s="69"/>
      <c r="G20" s="69"/>
      <c r="H20" s="69"/>
      <c r="I20" s="69"/>
      <c r="J20" s="69"/>
      <c r="K20" s="69"/>
      <c r="L20" s="69"/>
      <c r="M20" s="69"/>
      <c r="N20" s="69"/>
      <c r="O20" s="69"/>
      <c r="P20" s="69"/>
      <c r="Q20" s="69"/>
      <c r="R20" s="100"/>
    </row>
    <row r="21" spans="1:18" ht="12.75" customHeight="1" x14ac:dyDescent="0.2">
      <c r="A21" s="99"/>
      <c r="B21" s="34" t="s">
        <v>36</v>
      </c>
      <c r="C21" s="35"/>
      <c r="D21" s="35"/>
      <c r="E21" s="35"/>
      <c r="F21" s="35">
        <v>0</v>
      </c>
      <c r="G21" s="35">
        <v>0</v>
      </c>
      <c r="H21" s="35">
        <v>0</v>
      </c>
      <c r="I21" s="35">
        <v>0</v>
      </c>
      <c r="J21" s="35">
        <v>151</v>
      </c>
      <c r="K21" s="35">
        <v>2280</v>
      </c>
      <c r="L21" s="35">
        <v>2996</v>
      </c>
      <c r="M21" s="35">
        <v>5276</v>
      </c>
      <c r="N21" s="35">
        <v>151</v>
      </c>
      <c r="O21" s="35">
        <v>2280</v>
      </c>
      <c r="P21" s="35">
        <v>2996</v>
      </c>
      <c r="Q21" s="35">
        <v>5276</v>
      </c>
      <c r="R21" s="100"/>
    </row>
    <row r="22" spans="1:18" ht="12.75" customHeight="1" x14ac:dyDescent="0.2">
      <c r="A22" s="99"/>
      <c r="B22" s="34" t="s">
        <v>37</v>
      </c>
      <c r="C22" s="35"/>
      <c r="D22" s="35"/>
      <c r="E22" s="35"/>
      <c r="F22" s="35">
        <v>5</v>
      </c>
      <c r="G22" s="35">
        <v>11049</v>
      </c>
      <c r="H22" s="35">
        <v>13657</v>
      </c>
      <c r="I22" s="35">
        <v>24706</v>
      </c>
      <c r="J22" s="35">
        <v>76</v>
      </c>
      <c r="K22" s="35">
        <v>1617</v>
      </c>
      <c r="L22" s="35">
        <v>2231</v>
      </c>
      <c r="M22" s="35">
        <v>3848</v>
      </c>
      <c r="N22" s="35">
        <v>81</v>
      </c>
      <c r="O22" s="35">
        <v>12666</v>
      </c>
      <c r="P22" s="35">
        <v>15888</v>
      </c>
      <c r="Q22" s="35">
        <v>28554</v>
      </c>
      <c r="R22" s="100"/>
    </row>
    <row r="23" spans="1:18" ht="12.75" customHeight="1" x14ac:dyDescent="0.2">
      <c r="A23" s="99"/>
      <c r="B23" s="34" t="s">
        <v>38</v>
      </c>
      <c r="C23" s="35"/>
      <c r="D23" s="35"/>
      <c r="E23" s="35"/>
      <c r="F23" s="35">
        <v>5</v>
      </c>
      <c r="G23" s="35">
        <v>72884</v>
      </c>
      <c r="H23" s="35">
        <v>81821</v>
      </c>
      <c r="I23" s="35">
        <v>154705</v>
      </c>
      <c r="J23" s="35">
        <v>92</v>
      </c>
      <c r="K23" s="35">
        <v>1259</v>
      </c>
      <c r="L23" s="35">
        <v>1813</v>
      </c>
      <c r="M23" s="35">
        <v>3072</v>
      </c>
      <c r="N23" s="35">
        <v>97</v>
      </c>
      <c r="O23" s="35">
        <v>74143</v>
      </c>
      <c r="P23" s="35">
        <v>83634</v>
      </c>
      <c r="Q23" s="35">
        <v>157777</v>
      </c>
      <c r="R23" s="100"/>
    </row>
    <row r="24" spans="1:18" ht="12.75" customHeight="1" x14ac:dyDescent="0.2">
      <c r="A24" s="99"/>
      <c r="B24" s="34" t="s">
        <v>39</v>
      </c>
      <c r="C24" s="35"/>
      <c r="D24" s="35"/>
      <c r="E24" s="35"/>
      <c r="F24" s="35">
        <v>2</v>
      </c>
      <c r="G24" s="35">
        <v>222220</v>
      </c>
      <c r="H24" s="35">
        <v>248870</v>
      </c>
      <c r="I24" s="35">
        <v>471090</v>
      </c>
      <c r="J24" s="35">
        <v>87</v>
      </c>
      <c r="K24" s="35">
        <v>937</v>
      </c>
      <c r="L24" s="35">
        <v>1195</v>
      </c>
      <c r="M24" s="35">
        <v>2132</v>
      </c>
      <c r="N24" s="35">
        <v>89</v>
      </c>
      <c r="O24" s="35">
        <v>223157</v>
      </c>
      <c r="P24" s="35">
        <v>250065</v>
      </c>
      <c r="Q24" s="35">
        <v>473222</v>
      </c>
      <c r="R24" s="100"/>
    </row>
    <row r="25" spans="1:18" ht="12.6" customHeight="1" x14ac:dyDescent="0.2">
      <c r="A25" s="99"/>
      <c r="B25" s="67" t="s">
        <v>40</v>
      </c>
      <c r="C25" s="71"/>
      <c r="D25" s="69"/>
      <c r="E25" s="69"/>
      <c r="F25" s="69"/>
      <c r="G25" s="69"/>
      <c r="H25" s="69"/>
      <c r="I25" s="69"/>
      <c r="J25" s="69"/>
      <c r="K25" s="69"/>
      <c r="L25" s="69"/>
      <c r="M25" s="69"/>
      <c r="N25" s="69"/>
      <c r="O25" s="69"/>
      <c r="P25" s="69"/>
      <c r="Q25" s="69"/>
      <c r="R25" s="100"/>
    </row>
    <row r="26" spans="1:18" ht="12.75" customHeight="1" x14ac:dyDescent="0.2">
      <c r="A26" s="99"/>
      <c r="B26" s="34" t="s">
        <v>41</v>
      </c>
      <c r="C26" s="35"/>
      <c r="D26" s="35"/>
      <c r="E26" s="35"/>
      <c r="F26" s="35">
        <v>6</v>
      </c>
      <c r="G26" s="35">
        <v>18727</v>
      </c>
      <c r="H26" s="35">
        <v>21071</v>
      </c>
      <c r="I26" s="35">
        <v>39798</v>
      </c>
      <c r="J26" s="35">
        <v>117</v>
      </c>
      <c r="K26" s="35">
        <v>2479</v>
      </c>
      <c r="L26" s="35">
        <v>3191</v>
      </c>
      <c r="M26" s="35">
        <v>5670</v>
      </c>
      <c r="N26" s="35">
        <v>123</v>
      </c>
      <c r="O26" s="35">
        <v>21206</v>
      </c>
      <c r="P26" s="35">
        <v>24262</v>
      </c>
      <c r="Q26" s="35">
        <v>45468</v>
      </c>
      <c r="R26" s="100"/>
    </row>
    <row r="27" spans="1:18" ht="12.6" customHeight="1" x14ac:dyDescent="0.2">
      <c r="A27" s="99"/>
      <c r="B27" s="67" t="s">
        <v>42</v>
      </c>
      <c r="C27" s="71"/>
      <c r="D27" s="69"/>
      <c r="E27" s="69"/>
      <c r="F27" s="69"/>
      <c r="G27" s="69"/>
      <c r="H27" s="69"/>
      <c r="I27" s="69"/>
      <c r="J27" s="69"/>
      <c r="K27" s="69"/>
      <c r="L27" s="69"/>
      <c r="M27" s="69"/>
      <c r="N27" s="69"/>
      <c r="O27" s="69"/>
      <c r="P27" s="69"/>
      <c r="Q27" s="69"/>
      <c r="R27" s="100"/>
    </row>
    <row r="28" spans="1:18" ht="12.75" customHeight="1" x14ac:dyDescent="0.2">
      <c r="A28" s="99"/>
      <c r="B28" s="34" t="s">
        <v>97</v>
      </c>
      <c r="C28" s="35"/>
      <c r="D28" s="35"/>
      <c r="E28" s="35"/>
      <c r="F28" s="35">
        <v>2</v>
      </c>
      <c r="G28" s="35">
        <v>52</v>
      </c>
      <c r="H28" s="35">
        <v>47</v>
      </c>
      <c r="I28" s="35">
        <v>99</v>
      </c>
      <c r="J28" s="35">
        <v>15</v>
      </c>
      <c r="K28" s="35">
        <v>719</v>
      </c>
      <c r="L28" s="35">
        <v>845</v>
      </c>
      <c r="M28" s="35">
        <v>1564</v>
      </c>
      <c r="N28" s="35">
        <v>17</v>
      </c>
      <c r="O28" s="35">
        <v>771</v>
      </c>
      <c r="P28" s="35">
        <v>892</v>
      </c>
      <c r="Q28" s="35">
        <v>1663</v>
      </c>
      <c r="R28" s="100"/>
    </row>
    <row r="29" spans="1:18" ht="12.75" customHeight="1" x14ac:dyDescent="0.2">
      <c r="A29" s="99"/>
      <c r="B29" s="34" t="s">
        <v>44</v>
      </c>
      <c r="C29" s="35"/>
      <c r="D29" s="35"/>
      <c r="E29" s="35"/>
      <c r="F29" s="35">
        <v>9</v>
      </c>
      <c r="G29" s="35">
        <v>12331</v>
      </c>
      <c r="H29" s="35">
        <v>12601</v>
      </c>
      <c r="I29" s="35">
        <v>24932</v>
      </c>
      <c r="J29" s="35">
        <v>229</v>
      </c>
      <c r="K29" s="35">
        <v>3469</v>
      </c>
      <c r="L29" s="35">
        <v>4333</v>
      </c>
      <c r="M29" s="35">
        <v>7802</v>
      </c>
      <c r="N29" s="35">
        <v>238</v>
      </c>
      <c r="O29" s="35">
        <v>15800</v>
      </c>
      <c r="P29" s="35">
        <v>16934</v>
      </c>
      <c r="Q29" s="35">
        <v>32734</v>
      </c>
      <c r="R29" s="100"/>
    </row>
    <row r="30" spans="1:18" ht="12.75" customHeight="1" x14ac:dyDescent="0.2">
      <c r="A30" s="99"/>
      <c r="B30" s="34" t="s">
        <v>96</v>
      </c>
      <c r="C30" s="35"/>
      <c r="D30" s="35"/>
      <c r="E30" s="35"/>
      <c r="F30" s="35">
        <v>6</v>
      </c>
      <c r="G30" s="35">
        <v>33469</v>
      </c>
      <c r="H30" s="35">
        <v>34255</v>
      </c>
      <c r="I30" s="35">
        <v>67724</v>
      </c>
      <c r="J30" s="35">
        <v>54</v>
      </c>
      <c r="K30" s="35">
        <v>638</v>
      </c>
      <c r="L30" s="35">
        <v>850</v>
      </c>
      <c r="M30" s="35">
        <v>1488</v>
      </c>
      <c r="N30" s="35">
        <v>60</v>
      </c>
      <c r="O30" s="35">
        <v>34107</v>
      </c>
      <c r="P30" s="35">
        <v>35105</v>
      </c>
      <c r="Q30" s="35">
        <v>69212</v>
      </c>
      <c r="R30" s="100"/>
    </row>
    <row r="31" spans="1:18" ht="12.75" customHeight="1" x14ac:dyDescent="0.2">
      <c r="A31" s="99"/>
      <c r="B31" s="34" t="s">
        <v>45</v>
      </c>
      <c r="C31" s="35"/>
      <c r="D31" s="35"/>
      <c r="E31" s="35"/>
      <c r="F31" s="35">
        <v>5</v>
      </c>
      <c r="G31" s="35">
        <v>262</v>
      </c>
      <c r="H31" s="35">
        <v>288</v>
      </c>
      <c r="I31" s="35">
        <v>550</v>
      </c>
      <c r="J31" s="35">
        <v>98</v>
      </c>
      <c r="K31" s="35">
        <v>1551</v>
      </c>
      <c r="L31" s="35">
        <v>2017</v>
      </c>
      <c r="M31" s="35">
        <v>3568</v>
      </c>
      <c r="N31" s="35">
        <v>103</v>
      </c>
      <c r="O31" s="35">
        <v>1813</v>
      </c>
      <c r="P31" s="35">
        <v>2305</v>
      </c>
      <c r="Q31" s="35">
        <v>4118</v>
      </c>
      <c r="R31" s="100"/>
    </row>
    <row r="32" spans="1:18" ht="12.6" customHeight="1" x14ac:dyDescent="0.2">
      <c r="A32" s="99"/>
      <c r="B32" s="67" t="s">
        <v>46</v>
      </c>
      <c r="C32" s="71"/>
      <c r="D32" s="69"/>
      <c r="E32" s="69"/>
      <c r="F32" s="69"/>
      <c r="G32" s="69"/>
      <c r="H32" s="69"/>
      <c r="I32" s="69"/>
      <c r="J32" s="69"/>
      <c r="K32" s="69"/>
      <c r="L32" s="69"/>
      <c r="M32" s="69"/>
      <c r="N32" s="69"/>
      <c r="O32" s="69"/>
      <c r="P32" s="69"/>
      <c r="Q32" s="69"/>
      <c r="R32" s="100"/>
    </row>
    <row r="33" spans="1:18" ht="12.75" customHeight="1" x14ac:dyDescent="0.2">
      <c r="A33" s="99"/>
      <c r="B33" s="34" t="s">
        <v>47</v>
      </c>
      <c r="C33" s="35"/>
      <c r="D33" s="35"/>
      <c r="E33" s="35"/>
      <c r="F33" s="35">
        <v>6</v>
      </c>
      <c r="G33" s="35">
        <v>79479</v>
      </c>
      <c r="H33" s="35">
        <v>88687</v>
      </c>
      <c r="I33" s="35">
        <v>168166</v>
      </c>
      <c r="J33" s="35">
        <v>274</v>
      </c>
      <c r="K33" s="35">
        <v>14023</v>
      </c>
      <c r="L33" s="35">
        <v>16810</v>
      </c>
      <c r="M33" s="35">
        <v>30833</v>
      </c>
      <c r="N33" s="35">
        <v>280</v>
      </c>
      <c r="O33" s="35">
        <v>93502</v>
      </c>
      <c r="P33" s="35">
        <v>105497</v>
      </c>
      <c r="Q33" s="35">
        <v>198999</v>
      </c>
      <c r="R33" s="100"/>
    </row>
    <row r="34" spans="1:18" ht="12.6" customHeight="1" x14ac:dyDescent="0.2">
      <c r="A34" s="99"/>
      <c r="B34" s="67" t="s">
        <v>48</v>
      </c>
      <c r="C34" s="71"/>
      <c r="D34" s="69"/>
      <c r="E34" s="69"/>
      <c r="F34" s="69"/>
      <c r="G34" s="69"/>
      <c r="H34" s="69"/>
      <c r="I34" s="69"/>
      <c r="J34" s="69"/>
      <c r="K34" s="69"/>
      <c r="L34" s="69"/>
      <c r="M34" s="69"/>
      <c r="N34" s="69"/>
      <c r="O34" s="69"/>
      <c r="P34" s="69"/>
      <c r="Q34" s="69"/>
      <c r="R34" s="100"/>
    </row>
    <row r="35" spans="1:18" ht="12.75" customHeight="1" x14ac:dyDescent="0.2">
      <c r="A35" s="99"/>
      <c r="B35" s="34" t="s">
        <v>49</v>
      </c>
      <c r="C35" s="35"/>
      <c r="D35" s="35"/>
      <c r="E35" s="35"/>
      <c r="F35" s="35">
        <v>13</v>
      </c>
      <c r="G35" s="35">
        <v>171304</v>
      </c>
      <c r="H35" s="35">
        <v>190552</v>
      </c>
      <c r="I35" s="35">
        <v>361856</v>
      </c>
      <c r="J35" s="35">
        <v>73</v>
      </c>
      <c r="K35" s="35">
        <v>37635</v>
      </c>
      <c r="L35" s="35">
        <v>49300</v>
      </c>
      <c r="M35" s="35">
        <v>86935</v>
      </c>
      <c r="N35" s="35">
        <v>86</v>
      </c>
      <c r="O35" s="35">
        <v>208939</v>
      </c>
      <c r="P35" s="35">
        <v>239852</v>
      </c>
      <c r="Q35" s="35">
        <v>448791</v>
      </c>
      <c r="R35" s="100"/>
    </row>
    <row r="36" spans="1:18" ht="12.75" customHeight="1" x14ac:dyDescent="0.2">
      <c r="A36" s="99"/>
      <c r="B36" s="34" t="s">
        <v>50</v>
      </c>
      <c r="C36" s="35"/>
      <c r="D36" s="35"/>
      <c r="E36" s="35"/>
      <c r="F36" s="35">
        <v>0</v>
      </c>
      <c r="G36" s="35">
        <v>0</v>
      </c>
      <c r="H36" s="35">
        <v>0</v>
      </c>
      <c r="I36" s="35">
        <v>0</v>
      </c>
      <c r="J36" s="35">
        <v>0</v>
      </c>
      <c r="K36" s="35">
        <v>0</v>
      </c>
      <c r="L36" s="35">
        <v>0</v>
      </c>
      <c r="M36" s="35">
        <v>0</v>
      </c>
      <c r="N36" s="35">
        <v>0</v>
      </c>
      <c r="O36" s="35">
        <v>0</v>
      </c>
      <c r="P36" s="35">
        <v>0</v>
      </c>
      <c r="Q36" s="35">
        <v>0</v>
      </c>
      <c r="R36" s="100"/>
    </row>
    <row r="37" spans="1:18" ht="12.75" customHeight="1" x14ac:dyDescent="0.2">
      <c r="A37" s="99"/>
      <c r="B37" s="34" t="s">
        <v>98</v>
      </c>
      <c r="C37" s="35"/>
      <c r="D37" s="35"/>
      <c r="E37" s="35"/>
      <c r="F37" s="35">
        <v>5</v>
      </c>
      <c r="G37" s="35">
        <v>77981</v>
      </c>
      <c r="H37" s="35">
        <v>91326</v>
      </c>
      <c r="I37" s="35">
        <v>169307</v>
      </c>
      <c r="J37" s="35">
        <v>109</v>
      </c>
      <c r="K37" s="35">
        <v>3563</v>
      </c>
      <c r="L37" s="35">
        <v>4154</v>
      </c>
      <c r="M37" s="35">
        <v>7717</v>
      </c>
      <c r="N37" s="35">
        <v>114</v>
      </c>
      <c r="O37" s="35">
        <v>81544</v>
      </c>
      <c r="P37" s="35">
        <v>95480</v>
      </c>
      <c r="Q37" s="35">
        <v>177024</v>
      </c>
      <c r="R37" s="100"/>
    </row>
    <row r="38" spans="1:18" ht="12.75" customHeight="1" x14ac:dyDescent="0.2">
      <c r="A38" s="99"/>
      <c r="B38" s="34" t="s">
        <v>52</v>
      </c>
      <c r="C38" s="35"/>
      <c r="D38" s="35"/>
      <c r="E38" s="35"/>
      <c r="F38" s="35">
        <v>8</v>
      </c>
      <c r="G38" s="35">
        <v>200782</v>
      </c>
      <c r="H38" s="35">
        <v>233418</v>
      </c>
      <c r="I38" s="35">
        <v>434200</v>
      </c>
      <c r="J38" s="35">
        <v>78</v>
      </c>
      <c r="K38" s="35">
        <v>2916</v>
      </c>
      <c r="L38" s="35">
        <v>4037</v>
      </c>
      <c r="M38" s="35">
        <v>6953</v>
      </c>
      <c r="N38" s="35">
        <v>86</v>
      </c>
      <c r="O38" s="35">
        <v>203698</v>
      </c>
      <c r="P38" s="35">
        <v>237455</v>
      </c>
      <c r="Q38" s="35">
        <v>441153</v>
      </c>
      <c r="R38" s="100"/>
    </row>
    <row r="39" spans="1:18" s="104" customFormat="1" ht="12.75" customHeight="1" x14ac:dyDescent="0.2">
      <c r="A39" s="102"/>
      <c r="B39" s="129" t="s">
        <v>53</v>
      </c>
      <c r="C39" s="73"/>
      <c r="D39" s="73"/>
      <c r="E39" s="73"/>
      <c r="F39" s="73">
        <f>SUM(F13:F14)+F16+SUM(F18:F19)+SUM(F21:F24)+F26+SUM(F28:F31)+F33+SUM(F35:F38)</f>
        <v>110</v>
      </c>
      <c r="G39" s="73">
        <f t="shared" ref="G39:Q39" si="0">SUM(G13:G14)+G16+SUM(G18:G19)+SUM(G21:G24)+G26+SUM(G28:G31)+G33+SUM(G35:G38)</f>
        <v>1006718</v>
      </c>
      <c r="H39" s="73">
        <f t="shared" si="0"/>
        <v>1141292</v>
      </c>
      <c r="I39" s="73">
        <f t="shared" si="0"/>
        <v>2148010</v>
      </c>
      <c r="J39" s="73">
        <f t="shared" si="0"/>
        <v>2206</v>
      </c>
      <c r="K39" s="73">
        <f t="shared" si="0"/>
        <v>124565</v>
      </c>
      <c r="L39" s="73">
        <f>SUM(L13:L14)+L16+SUM(L18:L19)+SUM(L21:L24)+L26+SUM(L28:L31)+L33+SUM(L35:L38)</f>
        <v>153265</v>
      </c>
      <c r="M39" s="73">
        <f t="shared" si="0"/>
        <v>277830</v>
      </c>
      <c r="N39" s="73">
        <f t="shared" si="0"/>
        <v>2316</v>
      </c>
      <c r="O39" s="73">
        <f t="shared" si="0"/>
        <v>1131283</v>
      </c>
      <c r="P39" s="73">
        <f t="shared" si="0"/>
        <v>1294557</v>
      </c>
      <c r="Q39" s="73">
        <f t="shared" si="0"/>
        <v>2425840</v>
      </c>
      <c r="R39" s="103"/>
    </row>
    <row r="40" spans="1:18" ht="2.4500000000000002" customHeight="1" thickBot="1" x14ac:dyDescent="0.25">
      <c r="A40" s="99"/>
      <c r="B40" s="131"/>
      <c r="C40" s="132"/>
      <c r="D40" s="133"/>
      <c r="E40" s="133"/>
      <c r="F40" s="133"/>
      <c r="G40" s="123"/>
      <c r="H40" s="123"/>
      <c r="I40" s="123"/>
      <c r="J40" s="133"/>
      <c r="K40" s="123"/>
      <c r="L40" s="123"/>
      <c r="M40" s="123"/>
      <c r="N40" s="133"/>
      <c r="O40" s="123"/>
      <c r="P40" s="123"/>
      <c r="Q40" s="123"/>
      <c r="R40" s="100"/>
    </row>
    <row r="41" spans="1:18" s="38" customFormat="1" ht="12.6" customHeight="1" x14ac:dyDescent="0.2">
      <c r="A41" s="76"/>
      <c r="B41" s="141" t="s">
        <v>206</v>
      </c>
      <c r="C41" s="76"/>
      <c r="D41" s="76"/>
      <c r="E41" s="76"/>
      <c r="F41" s="76"/>
      <c r="G41" s="77"/>
      <c r="H41" s="77"/>
      <c r="I41" s="77"/>
      <c r="J41" s="76"/>
      <c r="K41" s="77"/>
      <c r="L41" s="77"/>
      <c r="M41" s="77"/>
      <c r="N41" s="76"/>
      <c r="O41" s="77"/>
      <c r="P41" s="77"/>
      <c r="Q41" s="77"/>
      <c r="R41" s="77"/>
    </row>
    <row r="42" spans="1:18" s="38" customFormat="1" ht="24" customHeight="1" x14ac:dyDescent="0.2">
      <c r="A42" s="76"/>
      <c r="B42" s="311" t="s">
        <v>109</v>
      </c>
      <c r="C42" s="311"/>
      <c r="D42" s="311"/>
      <c r="E42" s="311"/>
      <c r="F42" s="311"/>
      <c r="G42" s="311"/>
      <c r="H42" s="311"/>
      <c r="I42" s="311"/>
      <c r="J42" s="311"/>
      <c r="K42" s="311"/>
      <c r="L42" s="311"/>
      <c r="M42" s="311"/>
      <c r="N42" s="311"/>
      <c r="O42" s="311"/>
      <c r="P42" s="311"/>
      <c r="Q42" s="311"/>
      <c r="R42" s="77"/>
    </row>
    <row r="43" spans="1:18" s="38" customFormat="1" ht="12.6" customHeight="1" x14ac:dyDescent="0.2">
      <c r="A43" s="76"/>
      <c r="B43" s="169" t="s">
        <v>204</v>
      </c>
      <c r="C43" s="76"/>
      <c r="D43" s="76"/>
      <c r="E43" s="76"/>
      <c r="F43" s="76"/>
      <c r="G43" s="77"/>
      <c r="H43" s="77"/>
      <c r="I43" s="77"/>
      <c r="J43" s="76"/>
      <c r="K43" s="77"/>
      <c r="L43" s="77"/>
      <c r="M43" s="77"/>
      <c r="N43" s="76"/>
      <c r="O43" s="77"/>
      <c r="P43" s="77"/>
      <c r="Q43" s="77"/>
      <c r="R43" s="77"/>
    </row>
    <row r="44" spans="1:18" s="115" customFormat="1" x14ac:dyDescent="0.2">
      <c r="A44" s="111"/>
      <c r="B44" s="116"/>
      <c r="C44" s="117"/>
      <c r="D44" s="117"/>
      <c r="E44" s="117"/>
      <c r="F44" s="117"/>
      <c r="G44" s="117"/>
      <c r="H44" s="117"/>
      <c r="I44" s="117"/>
      <c r="J44" s="117"/>
      <c r="K44" s="117"/>
      <c r="L44" s="117"/>
      <c r="M44" s="289">
        <v>11</v>
      </c>
      <c r="N44" s="289"/>
      <c r="O44" s="289"/>
      <c r="P44" s="289"/>
      <c r="Q44" s="289"/>
      <c r="R44" s="114"/>
    </row>
    <row r="45" spans="1:18" s="115" customFormat="1" x14ac:dyDescent="0.2">
      <c r="A45" s="111"/>
      <c r="B45" s="118"/>
      <c r="C45" s="113"/>
      <c r="D45" s="113"/>
      <c r="E45" s="113"/>
      <c r="F45" s="113"/>
      <c r="G45" s="113"/>
      <c r="H45" s="113"/>
      <c r="I45" s="113"/>
      <c r="J45" s="113"/>
      <c r="K45" s="113"/>
      <c r="L45" s="113"/>
      <c r="M45" s="113"/>
      <c r="N45" s="113"/>
      <c r="O45" s="113"/>
      <c r="P45" s="113"/>
      <c r="Q45" s="113"/>
      <c r="R45" s="114"/>
    </row>
    <row r="91" spans="6:17" x14ac:dyDescent="0.2">
      <c r="F91" s="210"/>
      <c r="G91" s="210"/>
      <c r="H91" s="210"/>
      <c r="I91" s="210"/>
      <c r="J91" s="210"/>
      <c r="K91" s="210"/>
      <c r="L91" s="210"/>
      <c r="M91" s="210"/>
      <c r="N91" s="210"/>
      <c r="O91" s="210"/>
      <c r="P91" s="210"/>
      <c r="Q91" s="210"/>
    </row>
    <row r="92" spans="6:17" x14ac:dyDescent="0.2">
      <c r="F92" s="210"/>
      <c r="G92" s="210"/>
      <c r="H92" s="210"/>
      <c r="I92" s="210"/>
      <c r="J92" s="210"/>
      <c r="K92" s="210"/>
      <c r="L92" s="210"/>
      <c r="M92" s="210"/>
      <c r="N92" s="210"/>
      <c r="O92" s="210"/>
      <c r="P92" s="210"/>
      <c r="Q92" s="210"/>
    </row>
    <row r="93" spans="6:17" x14ac:dyDescent="0.2">
      <c r="F93" s="210"/>
      <c r="G93" s="210"/>
      <c r="H93" s="210"/>
      <c r="I93" s="210"/>
      <c r="J93" s="210"/>
      <c r="K93" s="210"/>
      <c r="L93" s="210"/>
      <c r="M93" s="210"/>
      <c r="N93" s="210"/>
      <c r="O93" s="210"/>
      <c r="P93" s="210"/>
      <c r="Q93" s="210"/>
    </row>
    <row r="94" spans="6:17" x14ac:dyDescent="0.2">
      <c r="F94" s="210"/>
      <c r="G94" s="210"/>
      <c r="H94" s="210"/>
      <c r="I94" s="210"/>
      <c r="J94" s="210"/>
      <c r="K94" s="210"/>
      <c r="L94" s="210"/>
      <c r="M94" s="210"/>
      <c r="N94" s="210"/>
      <c r="O94" s="210"/>
      <c r="P94" s="210"/>
      <c r="Q94" s="210"/>
    </row>
    <row r="95" spans="6:17" x14ac:dyDescent="0.2">
      <c r="F95" s="210"/>
      <c r="G95" s="210"/>
      <c r="H95" s="210"/>
      <c r="I95" s="210"/>
      <c r="J95" s="210"/>
      <c r="K95" s="210"/>
      <c r="L95" s="210"/>
      <c r="M95" s="210"/>
      <c r="N95" s="210"/>
      <c r="O95" s="210"/>
      <c r="P95" s="210"/>
      <c r="Q95" s="210"/>
    </row>
    <row r="96" spans="6:17" x14ac:dyDescent="0.2">
      <c r="F96" s="210"/>
      <c r="G96" s="210"/>
      <c r="H96" s="210"/>
      <c r="I96" s="210"/>
      <c r="J96" s="210"/>
      <c r="K96" s="210"/>
      <c r="L96" s="210"/>
      <c r="M96" s="210"/>
      <c r="N96" s="210"/>
      <c r="O96" s="210"/>
      <c r="P96" s="210"/>
      <c r="Q96" s="210"/>
    </row>
    <row r="97" spans="6:17" x14ac:dyDescent="0.2">
      <c r="F97" s="210"/>
      <c r="G97" s="210"/>
      <c r="H97" s="210"/>
      <c r="I97" s="210"/>
      <c r="J97" s="210"/>
      <c r="K97" s="210"/>
      <c r="L97" s="210"/>
      <c r="M97" s="210"/>
      <c r="N97" s="210"/>
      <c r="O97" s="210"/>
      <c r="P97" s="210"/>
      <c r="Q97" s="210"/>
    </row>
    <row r="98" spans="6:17" x14ac:dyDescent="0.2">
      <c r="F98" s="210"/>
      <c r="G98" s="210"/>
      <c r="H98" s="210"/>
      <c r="I98" s="210"/>
      <c r="J98" s="210"/>
      <c r="K98" s="210"/>
      <c r="L98" s="210"/>
      <c r="M98" s="210"/>
      <c r="N98" s="210"/>
      <c r="O98" s="210"/>
      <c r="P98" s="210"/>
      <c r="Q98" s="210"/>
    </row>
    <row r="99" spans="6:17" x14ac:dyDescent="0.2">
      <c r="F99" s="210"/>
      <c r="G99" s="210"/>
      <c r="H99" s="210"/>
      <c r="I99" s="210"/>
      <c r="J99" s="210"/>
      <c r="K99" s="210"/>
      <c r="L99" s="210"/>
      <c r="M99" s="210"/>
      <c r="N99" s="210"/>
      <c r="O99" s="210"/>
      <c r="P99" s="210"/>
      <c r="Q99" s="210"/>
    </row>
    <row r="100" spans="6:17" x14ac:dyDescent="0.2">
      <c r="F100" s="210"/>
      <c r="G100" s="210"/>
      <c r="H100" s="210"/>
      <c r="I100" s="210"/>
      <c r="J100" s="210"/>
      <c r="K100" s="210"/>
      <c r="L100" s="210"/>
      <c r="M100" s="210"/>
      <c r="N100" s="210"/>
      <c r="O100" s="210"/>
      <c r="P100" s="210"/>
      <c r="Q100" s="210"/>
    </row>
    <row r="101" spans="6:17" x14ac:dyDescent="0.2">
      <c r="F101" s="210"/>
      <c r="G101" s="210"/>
      <c r="H101" s="210"/>
      <c r="I101" s="210"/>
      <c r="J101" s="210"/>
      <c r="K101" s="210"/>
      <c r="L101" s="210"/>
      <c r="M101" s="210"/>
      <c r="N101" s="210"/>
      <c r="O101" s="210"/>
      <c r="P101" s="210"/>
      <c r="Q101" s="210"/>
    </row>
    <row r="102" spans="6:17" x14ac:dyDescent="0.2">
      <c r="F102" s="210"/>
      <c r="G102" s="210"/>
      <c r="H102" s="210"/>
      <c r="I102" s="210"/>
      <c r="J102" s="210"/>
      <c r="K102" s="210"/>
      <c r="L102" s="210"/>
      <c r="M102" s="210"/>
      <c r="N102" s="210"/>
      <c r="O102" s="210"/>
      <c r="P102" s="210"/>
      <c r="Q102" s="210"/>
    </row>
    <row r="103" spans="6:17" x14ac:dyDescent="0.2">
      <c r="F103" s="210"/>
      <c r="G103" s="210"/>
      <c r="H103" s="210"/>
      <c r="I103" s="210"/>
      <c r="J103" s="210"/>
      <c r="K103" s="210"/>
      <c r="L103" s="210"/>
      <c r="M103" s="210"/>
      <c r="N103" s="210"/>
      <c r="O103" s="210"/>
      <c r="P103" s="210"/>
      <c r="Q103" s="210"/>
    </row>
    <row r="104" spans="6:17" x14ac:dyDescent="0.2">
      <c r="F104" s="210"/>
      <c r="G104" s="210"/>
      <c r="H104" s="210"/>
      <c r="I104" s="210"/>
      <c r="J104" s="210"/>
      <c r="K104" s="210"/>
      <c r="L104" s="210"/>
      <c r="M104" s="210"/>
      <c r="N104" s="210"/>
      <c r="O104" s="210"/>
      <c r="P104" s="210"/>
      <c r="Q104" s="210"/>
    </row>
    <row r="105" spans="6:17" x14ac:dyDescent="0.2">
      <c r="F105" s="210"/>
      <c r="G105" s="210"/>
      <c r="H105" s="210"/>
      <c r="I105" s="210"/>
      <c r="J105" s="210"/>
      <c r="K105" s="210"/>
      <c r="L105" s="210"/>
      <c r="M105" s="210"/>
      <c r="N105" s="210"/>
      <c r="O105" s="210"/>
      <c r="P105" s="210"/>
      <c r="Q105" s="210"/>
    </row>
    <row r="106" spans="6:17" x14ac:dyDescent="0.2">
      <c r="F106" s="210"/>
      <c r="G106" s="210"/>
      <c r="H106" s="210"/>
      <c r="I106" s="210"/>
      <c r="J106" s="210"/>
      <c r="K106" s="210"/>
      <c r="L106" s="210"/>
      <c r="M106" s="210"/>
      <c r="N106" s="210"/>
      <c r="O106" s="210"/>
      <c r="P106" s="210"/>
      <c r="Q106" s="210"/>
    </row>
    <row r="107" spans="6:17" x14ac:dyDescent="0.2">
      <c r="F107" s="210"/>
      <c r="G107" s="210"/>
      <c r="H107" s="210"/>
      <c r="I107" s="210"/>
      <c r="J107" s="210"/>
      <c r="K107" s="210"/>
      <c r="L107" s="210"/>
      <c r="M107" s="210"/>
      <c r="N107" s="210"/>
      <c r="O107" s="210"/>
      <c r="P107" s="210"/>
      <c r="Q107" s="210"/>
    </row>
    <row r="108" spans="6:17" x14ac:dyDescent="0.2">
      <c r="F108" s="210"/>
      <c r="G108" s="210"/>
      <c r="H108" s="210"/>
      <c r="I108" s="210"/>
      <c r="J108" s="210"/>
      <c r="K108" s="210"/>
      <c r="L108" s="210"/>
      <c r="M108" s="210"/>
      <c r="N108" s="210"/>
      <c r="O108" s="210"/>
      <c r="P108" s="210"/>
      <c r="Q108" s="210"/>
    </row>
    <row r="109" spans="6:17" x14ac:dyDescent="0.2">
      <c r="F109" s="210"/>
      <c r="G109" s="210"/>
      <c r="H109" s="210"/>
      <c r="I109" s="210"/>
      <c r="J109" s="210"/>
      <c r="K109" s="210"/>
      <c r="L109" s="210"/>
      <c r="M109" s="210"/>
      <c r="N109" s="210"/>
      <c r="O109" s="210"/>
      <c r="P109" s="210"/>
      <c r="Q109" s="210"/>
    </row>
    <row r="110" spans="6:17" x14ac:dyDescent="0.2">
      <c r="F110" s="210"/>
      <c r="G110" s="210"/>
      <c r="H110" s="210"/>
      <c r="I110" s="210"/>
      <c r="J110" s="210"/>
      <c r="K110" s="210"/>
      <c r="L110" s="210"/>
      <c r="M110" s="210"/>
      <c r="N110" s="210"/>
      <c r="O110" s="210"/>
      <c r="P110" s="210"/>
      <c r="Q110" s="210"/>
    </row>
    <row r="111" spans="6:17" x14ac:dyDescent="0.2">
      <c r="F111" s="210"/>
      <c r="G111" s="210"/>
      <c r="H111" s="210"/>
      <c r="I111" s="210"/>
      <c r="J111" s="210"/>
      <c r="K111" s="210"/>
      <c r="L111" s="210"/>
      <c r="M111" s="210"/>
      <c r="N111" s="210"/>
      <c r="O111" s="210"/>
      <c r="P111" s="210"/>
      <c r="Q111" s="210"/>
    </row>
    <row r="112" spans="6:17" x14ac:dyDescent="0.2">
      <c r="F112" s="210"/>
      <c r="G112" s="210"/>
      <c r="H112" s="210"/>
      <c r="I112" s="210"/>
      <c r="J112" s="210"/>
      <c r="K112" s="210"/>
      <c r="L112" s="210"/>
      <c r="M112" s="210"/>
      <c r="N112" s="210"/>
      <c r="O112" s="210"/>
      <c r="P112" s="210"/>
      <c r="Q112" s="210"/>
    </row>
    <row r="113" spans="6:17" x14ac:dyDescent="0.2">
      <c r="F113" s="210"/>
      <c r="G113" s="210"/>
      <c r="H113" s="210"/>
      <c r="I113" s="210"/>
      <c r="J113" s="210"/>
      <c r="K113" s="210"/>
      <c r="L113" s="210"/>
      <c r="M113" s="210"/>
      <c r="N113" s="210"/>
      <c r="O113" s="210"/>
      <c r="P113" s="210"/>
      <c r="Q113" s="210"/>
    </row>
    <row r="114" spans="6:17" x14ac:dyDescent="0.2">
      <c r="F114" s="210"/>
      <c r="G114" s="210"/>
      <c r="H114" s="210"/>
      <c r="I114" s="210"/>
      <c r="J114" s="210"/>
      <c r="K114" s="210"/>
      <c r="L114" s="210"/>
      <c r="M114" s="210"/>
      <c r="N114" s="210"/>
      <c r="O114" s="210"/>
      <c r="P114" s="210"/>
      <c r="Q114" s="210"/>
    </row>
    <row r="115" spans="6:17" x14ac:dyDescent="0.2">
      <c r="F115" s="210"/>
      <c r="G115" s="210"/>
      <c r="H115" s="210"/>
      <c r="I115" s="210"/>
      <c r="J115" s="210"/>
      <c r="K115" s="210"/>
      <c r="L115" s="210"/>
      <c r="M115" s="210"/>
      <c r="N115" s="210"/>
      <c r="O115" s="210"/>
      <c r="P115" s="210"/>
      <c r="Q115" s="210"/>
    </row>
    <row r="116" spans="6:17" x14ac:dyDescent="0.2">
      <c r="F116" s="210"/>
      <c r="G116" s="210"/>
      <c r="H116" s="210"/>
      <c r="I116" s="210"/>
      <c r="J116" s="210"/>
      <c r="K116" s="210"/>
      <c r="L116" s="210"/>
      <c r="M116" s="210"/>
      <c r="N116" s="210"/>
      <c r="O116" s="210"/>
      <c r="P116" s="210"/>
      <c r="Q116" s="210"/>
    </row>
    <row r="117" spans="6:17" x14ac:dyDescent="0.2">
      <c r="F117" s="210"/>
      <c r="G117" s="210"/>
      <c r="H117" s="210"/>
      <c r="I117" s="210"/>
      <c r="J117" s="210"/>
      <c r="K117" s="210"/>
      <c r="L117" s="210"/>
      <c r="M117" s="210"/>
      <c r="N117" s="210"/>
      <c r="O117" s="210"/>
      <c r="P117" s="210"/>
      <c r="Q117" s="210"/>
    </row>
    <row r="118" spans="6:17" x14ac:dyDescent="0.2">
      <c r="F118" s="210"/>
      <c r="G118" s="210"/>
      <c r="H118" s="210"/>
      <c r="I118" s="210"/>
      <c r="J118" s="210"/>
      <c r="K118" s="210"/>
      <c r="L118" s="210"/>
      <c r="M118" s="210"/>
      <c r="N118" s="210"/>
      <c r="O118" s="210"/>
      <c r="P118" s="210"/>
      <c r="Q118" s="210"/>
    </row>
    <row r="119" spans="6:17" x14ac:dyDescent="0.2">
      <c r="F119" s="210"/>
      <c r="G119" s="210"/>
      <c r="H119" s="210"/>
      <c r="I119" s="210"/>
      <c r="J119" s="210"/>
      <c r="K119" s="210"/>
      <c r="L119" s="210"/>
      <c r="M119" s="210"/>
      <c r="N119" s="210"/>
      <c r="O119" s="210"/>
      <c r="P119" s="210"/>
      <c r="Q119" s="210"/>
    </row>
    <row r="120" spans="6:17" x14ac:dyDescent="0.2">
      <c r="F120" s="210"/>
      <c r="G120" s="210"/>
      <c r="H120" s="210"/>
      <c r="I120" s="210"/>
      <c r="J120" s="210"/>
      <c r="K120" s="210"/>
      <c r="L120" s="210"/>
      <c r="M120" s="210"/>
      <c r="N120" s="210"/>
      <c r="O120" s="210"/>
      <c r="P120" s="210"/>
      <c r="Q120" s="210"/>
    </row>
    <row r="121" spans="6:17" x14ac:dyDescent="0.2">
      <c r="F121" s="210"/>
      <c r="G121" s="210"/>
      <c r="H121" s="210"/>
      <c r="I121" s="210"/>
      <c r="J121" s="210"/>
      <c r="K121" s="210"/>
      <c r="L121" s="210"/>
      <c r="M121" s="210"/>
      <c r="N121" s="210"/>
      <c r="O121" s="210"/>
      <c r="P121" s="210"/>
      <c r="Q121" s="210"/>
    </row>
    <row r="122" spans="6:17" x14ac:dyDescent="0.2">
      <c r="F122" s="210"/>
      <c r="G122" s="210"/>
      <c r="H122" s="210"/>
      <c r="I122" s="210"/>
      <c r="J122" s="210"/>
      <c r="K122" s="210"/>
      <c r="L122" s="210"/>
      <c r="M122" s="210"/>
      <c r="N122" s="210"/>
      <c r="O122" s="210"/>
      <c r="P122" s="210"/>
      <c r="Q122" s="210"/>
    </row>
  </sheetData>
  <sheetProtection selectLockedCells="1" selectUnlockedCells="1"/>
  <mergeCells count="13">
    <mergeCell ref="B7:Q7"/>
    <mergeCell ref="F9:I9"/>
    <mergeCell ref="J9:M9"/>
    <mergeCell ref="N9:Q9"/>
    <mergeCell ref="M44:Q44"/>
    <mergeCell ref="B9:D11"/>
    <mergeCell ref="F10:F11"/>
    <mergeCell ref="J10:J11"/>
    <mergeCell ref="N10:N11"/>
    <mergeCell ref="G10:I10"/>
    <mergeCell ref="K10:M10"/>
    <mergeCell ref="O10:Q10"/>
    <mergeCell ref="B42:Q42"/>
  </mergeCells>
  <pageMargins left="0" right="0" top="0" bottom="0" header="0.51180555555555551" footer="0.51180555555555551"/>
  <pageSetup paperSize="9" scale="99" firstPageNumber="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2216-C0C2-45BC-BFED-CE4C0759B178}">
  <sheetPr codeName="Hoja15"/>
  <dimension ref="A1:S102"/>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5" width="9.42578125" style="83" customWidth="1"/>
    <col min="6" max="17" width="4.7109375" style="83" customWidth="1"/>
    <col min="18" max="19" width="5.28515625" style="83" customWidth="1"/>
    <col min="20" max="16384" width="8.7109375" style="83"/>
  </cols>
  <sheetData>
    <row r="1" spans="1:19" ht="24" customHeight="1" x14ac:dyDescent="0.2">
      <c r="A1" s="82"/>
      <c r="B1" s="82"/>
      <c r="C1" s="82"/>
      <c r="D1" s="82"/>
      <c r="E1" s="82"/>
      <c r="F1" s="82"/>
      <c r="G1" s="82"/>
      <c r="H1" s="82"/>
      <c r="I1" s="82"/>
      <c r="J1" s="82"/>
      <c r="K1" s="82"/>
      <c r="L1" s="82"/>
      <c r="M1" s="82"/>
      <c r="N1" s="82"/>
      <c r="O1" s="82"/>
      <c r="P1" s="82"/>
      <c r="Q1" s="82"/>
      <c r="R1" s="82"/>
      <c r="S1" s="82"/>
    </row>
    <row r="2" spans="1:19" ht="17.25" customHeight="1" x14ac:dyDescent="0.2">
      <c r="A2" s="82"/>
      <c r="B2" s="82"/>
      <c r="C2" s="82"/>
      <c r="D2" s="82"/>
      <c r="E2" s="82"/>
      <c r="F2" s="82"/>
      <c r="G2" s="82"/>
      <c r="H2" s="82"/>
      <c r="I2" s="82"/>
      <c r="J2" s="82"/>
      <c r="K2" s="82"/>
      <c r="L2" s="82"/>
      <c r="M2" s="82"/>
      <c r="N2" s="82"/>
      <c r="O2" s="82"/>
      <c r="P2" s="82"/>
      <c r="Q2" s="82"/>
      <c r="R2" s="82"/>
      <c r="S2" s="82"/>
    </row>
    <row r="3" spans="1:19" ht="15.75" customHeight="1" x14ac:dyDescent="0.2">
      <c r="A3" s="82"/>
      <c r="B3" s="82"/>
      <c r="C3" s="82"/>
      <c r="D3" s="82"/>
      <c r="E3" s="82"/>
      <c r="F3" s="82"/>
      <c r="G3" s="82"/>
      <c r="H3" s="82"/>
      <c r="I3" s="82"/>
      <c r="J3" s="82"/>
      <c r="K3" s="82"/>
      <c r="L3" s="82"/>
      <c r="M3" s="82"/>
      <c r="N3" s="82"/>
      <c r="O3" s="82"/>
      <c r="P3" s="82"/>
      <c r="Q3" s="82"/>
      <c r="R3" s="82"/>
      <c r="S3" s="82"/>
    </row>
    <row r="4" spans="1:19" ht="14.25" customHeight="1" x14ac:dyDescent="0.2">
      <c r="A4" s="82"/>
      <c r="B4" s="82"/>
      <c r="C4" s="82"/>
      <c r="D4" s="82"/>
      <c r="E4" s="82"/>
      <c r="F4" s="82"/>
      <c r="G4" s="82"/>
      <c r="H4" s="82"/>
      <c r="I4" s="82"/>
      <c r="J4" s="82"/>
      <c r="K4" s="82"/>
      <c r="L4" s="82"/>
      <c r="M4" s="82"/>
      <c r="N4" s="82"/>
      <c r="O4" s="82"/>
      <c r="P4" s="82"/>
      <c r="Q4" s="82"/>
      <c r="R4" s="82"/>
      <c r="S4" s="82"/>
    </row>
    <row r="5" spans="1:19" ht="12" customHeight="1" x14ac:dyDescent="0.2">
      <c r="A5" s="82"/>
      <c r="B5" s="82"/>
      <c r="C5" s="82"/>
      <c r="D5" s="82"/>
      <c r="E5" s="82"/>
      <c r="F5" s="82"/>
      <c r="G5" s="82"/>
      <c r="H5" s="82"/>
      <c r="I5" s="82"/>
      <c r="J5" s="82"/>
      <c r="K5" s="82"/>
      <c r="L5" s="82"/>
      <c r="M5" s="82"/>
      <c r="N5" s="82"/>
      <c r="O5" s="82"/>
      <c r="P5" s="82"/>
      <c r="Q5" s="82"/>
      <c r="R5" s="82"/>
      <c r="S5" s="82"/>
    </row>
    <row r="6" spans="1:19" ht="14.25" customHeight="1" x14ac:dyDescent="0.2">
      <c r="A6" s="82"/>
      <c r="B6" s="57" t="s">
        <v>200</v>
      </c>
      <c r="C6" s="82"/>
      <c r="D6" s="82"/>
      <c r="E6" s="82"/>
      <c r="F6" s="89"/>
      <c r="G6" s="89"/>
      <c r="H6" s="89"/>
      <c r="I6" s="89"/>
      <c r="J6" s="89"/>
      <c r="K6" s="89"/>
      <c r="L6" s="89"/>
      <c r="M6" s="89"/>
      <c r="N6" s="89"/>
      <c r="O6" s="89"/>
      <c r="P6" s="89"/>
      <c r="Q6" s="89"/>
      <c r="R6" s="89"/>
      <c r="S6" s="82"/>
    </row>
    <row r="7" spans="1:19" ht="14.25" customHeight="1" x14ac:dyDescent="0.2">
      <c r="A7" s="82"/>
      <c r="B7" s="297" t="s">
        <v>201</v>
      </c>
      <c r="C7" s="297"/>
      <c r="D7" s="297"/>
      <c r="E7" s="297"/>
      <c r="F7" s="297"/>
      <c r="G7" s="297"/>
      <c r="H7" s="297"/>
      <c r="I7" s="297"/>
      <c r="J7" s="297"/>
      <c r="K7" s="304"/>
      <c r="L7" s="304"/>
      <c r="M7" s="304"/>
      <c r="N7" s="304"/>
      <c r="O7" s="304"/>
      <c r="P7" s="304"/>
      <c r="Q7" s="304"/>
      <c r="R7" s="304"/>
      <c r="S7" s="82"/>
    </row>
    <row r="8" spans="1:19" ht="3" customHeight="1" thickBot="1" x14ac:dyDescent="0.25">
      <c r="A8" s="82"/>
      <c r="B8" s="92"/>
      <c r="C8" s="92"/>
      <c r="D8" s="92"/>
      <c r="E8" s="92"/>
      <c r="F8" s="92"/>
      <c r="G8" s="92"/>
      <c r="H8" s="92"/>
      <c r="I8" s="92"/>
      <c r="J8" s="92"/>
      <c r="K8" s="90"/>
      <c r="L8" s="90"/>
      <c r="M8" s="90"/>
      <c r="N8" s="90"/>
      <c r="O8" s="90"/>
      <c r="P8" s="90"/>
      <c r="Q8" s="90"/>
      <c r="R8" s="90"/>
      <c r="S8" s="82"/>
    </row>
    <row r="9" spans="1:19" ht="13.9" customHeight="1" x14ac:dyDescent="0.2">
      <c r="A9" s="82"/>
      <c r="B9" s="82"/>
      <c r="C9" s="82"/>
      <c r="D9" s="82"/>
      <c r="E9" s="82"/>
      <c r="F9" s="82"/>
      <c r="G9" s="82"/>
      <c r="H9" s="82"/>
      <c r="I9" s="82"/>
      <c r="J9" s="82"/>
      <c r="K9" s="82"/>
      <c r="L9" s="82"/>
      <c r="M9" s="82"/>
      <c r="N9" s="82"/>
      <c r="O9" s="82"/>
      <c r="P9" s="82"/>
      <c r="Q9" s="82"/>
      <c r="R9" s="82"/>
      <c r="S9" s="82"/>
    </row>
    <row r="10" spans="1:19" ht="18.75" customHeight="1" x14ac:dyDescent="0.2">
      <c r="A10" s="82"/>
      <c r="B10" s="298" t="s">
        <v>142</v>
      </c>
      <c r="C10" s="299"/>
      <c r="D10" s="299"/>
      <c r="E10" s="299"/>
      <c r="F10" s="299"/>
      <c r="G10" s="299"/>
      <c r="H10" s="299"/>
      <c r="I10" s="299"/>
      <c r="J10" s="299"/>
      <c r="K10" s="299"/>
      <c r="L10" s="299"/>
      <c r="M10" s="299"/>
      <c r="N10" s="299"/>
      <c r="O10" s="299"/>
      <c r="P10" s="299"/>
      <c r="Q10" s="299"/>
      <c r="R10" s="300"/>
      <c r="S10" s="82"/>
    </row>
    <row r="11" spans="1:19" ht="6" customHeight="1" x14ac:dyDescent="0.2">
      <c r="A11" s="82"/>
      <c r="B11" s="82"/>
      <c r="C11" s="82"/>
      <c r="D11" s="82"/>
      <c r="E11" s="82"/>
      <c r="F11" s="82"/>
      <c r="G11" s="82"/>
      <c r="H11" s="82"/>
      <c r="I11" s="82"/>
      <c r="J11" s="82"/>
      <c r="K11" s="82"/>
      <c r="L11" s="82"/>
      <c r="M11" s="82"/>
      <c r="N11" s="82"/>
      <c r="O11" s="82"/>
      <c r="P11" s="82"/>
      <c r="Q11" s="82"/>
      <c r="R11" s="82"/>
      <c r="S11" s="82"/>
    </row>
    <row r="12" spans="1:19" ht="18.75" customHeight="1" x14ac:dyDescent="0.2">
      <c r="A12" s="82"/>
      <c r="B12" s="124" t="s">
        <v>82</v>
      </c>
      <c r="C12" s="124"/>
      <c r="D12" s="124"/>
      <c r="E12" s="124"/>
      <c r="F12" s="125" t="s">
        <v>14</v>
      </c>
      <c r="G12" s="125" t="s">
        <v>15</v>
      </c>
      <c r="H12" s="125" t="s">
        <v>16</v>
      </c>
      <c r="I12" s="125" t="s">
        <v>17</v>
      </c>
      <c r="J12" s="125" t="s">
        <v>18</v>
      </c>
      <c r="K12" s="125" t="s">
        <v>19</v>
      </c>
      <c r="L12" s="125" t="s">
        <v>20</v>
      </c>
      <c r="M12" s="125" t="s">
        <v>21</v>
      </c>
      <c r="N12" s="125" t="s">
        <v>22</v>
      </c>
      <c r="O12" s="125" t="s">
        <v>23</v>
      </c>
      <c r="P12" s="125" t="s">
        <v>24</v>
      </c>
      <c r="Q12" s="125" t="s">
        <v>25</v>
      </c>
      <c r="R12" s="125" t="s">
        <v>107</v>
      </c>
      <c r="S12" s="82"/>
    </row>
    <row r="13" spans="1:19" ht="12.6" customHeight="1" x14ac:dyDescent="0.2">
      <c r="A13" s="82"/>
      <c r="B13" s="95" t="s">
        <v>27</v>
      </c>
      <c r="C13" s="96"/>
      <c r="D13" s="96"/>
      <c r="E13" s="96"/>
      <c r="F13" s="97"/>
      <c r="G13" s="97"/>
      <c r="H13" s="97"/>
      <c r="I13" s="97"/>
      <c r="J13" s="97"/>
      <c r="K13" s="97"/>
      <c r="L13" s="97"/>
      <c r="M13" s="97"/>
      <c r="N13" s="97"/>
      <c r="O13" s="97"/>
      <c r="P13" s="97"/>
      <c r="Q13" s="97"/>
      <c r="R13" s="97"/>
      <c r="S13" s="82"/>
    </row>
    <row r="14" spans="1:19" ht="12.6" customHeight="1" x14ac:dyDescent="0.2">
      <c r="A14" s="82"/>
      <c r="B14" s="82" t="s">
        <v>28</v>
      </c>
      <c r="C14" s="82"/>
      <c r="D14" s="82"/>
      <c r="E14" s="82"/>
      <c r="F14" s="84">
        <v>14</v>
      </c>
      <c r="G14" s="84">
        <v>23</v>
      </c>
      <c r="H14" s="84">
        <v>21</v>
      </c>
      <c r="I14" s="84">
        <v>21</v>
      </c>
      <c r="J14" s="84">
        <v>32</v>
      </c>
      <c r="K14" s="84">
        <v>28</v>
      </c>
      <c r="L14" s="84">
        <v>16</v>
      </c>
      <c r="M14" s="84">
        <v>13</v>
      </c>
      <c r="N14" s="84">
        <v>18</v>
      </c>
      <c r="O14" s="84">
        <v>38</v>
      </c>
      <c r="P14" s="84">
        <v>36</v>
      </c>
      <c r="Q14" s="84">
        <v>25</v>
      </c>
      <c r="R14" s="85">
        <v>272</v>
      </c>
      <c r="S14" s="82"/>
    </row>
    <row r="15" spans="1:19" ht="12.6" customHeight="1" x14ac:dyDescent="0.2">
      <c r="A15" s="82"/>
      <c r="B15" s="82" t="s">
        <v>29</v>
      </c>
      <c r="C15" s="82"/>
      <c r="D15" s="82"/>
      <c r="E15" s="82"/>
      <c r="F15" s="84">
        <v>8</v>
      </c>
      <c r="G15" s="84">
        <v>19</v>
      </c>
      <c r="H15" s="84">
        <v>26</v>
      </c>
      <c r="I15" s="84">
        <v>22</v>
      </c>
      <c r="J15" s="84">
        <v>48</v>
      </c>
      <c r="K15" s="84">
        <v>31</v>
      </c>
      <c r="L15" s="84">
        <v>16</v>
      </c>
      <c r="M15" s="84">
        <v>9</v>
      </c>
      <c r="N15" s="84">
        <v>21</v>
      </c>
      <c r="O15" s="84">
        <v>26</v>
      </c>
      <c r="P15" s="84">
        <v>20</v>
      </c>
      <c r="Q15" s="84">
        <v>24</v>
      </c>
      <c r="R15" s="85">
        <v>251</v>
      </c>
      <c r="S15" s="82"/>
    </row>
    <row r="16" spans="1:19" ht="12.6" customHeight="1" x14ac:dyDescent="0.2">
      <c r="A16" s="82"/>
      <c r="B16" s="95" t="s">
        <v>30</v>
      </c>
      <c r="C16" s="96"/>
      <c r="D16" s="96"/>
      <c r="E16" s="96"/>
      <c r="F16" s="97"/>
      <c r="G16" s="97"/>
      <c r="H16" s="97"/>
      <c r="I16" s="97"/>
      <c r="J16" s="97"/>
      <c r="K16" s="97"/>
      <c r="L16" s="97"/>
      <c r="M16" s="97"/>
      <c r="N16" s="97"/>
      <c r="O16" s="97"/>
      <c r="P16" s="97"/>
      <c r="Q16" s="97"/>
      <c r="R16" s="97"/>
      <c r="S16" s="82"/>
    </row>
    <row r="17" spans="1:19" ht="12.6" customHeight="1" x14ac:dyDescent="0.2">
      <c r="A17" s="82"/>
      <c r="B17" s="82" t="s">
        <v>31</v>
      </c>
      <c r="C17" s="82"/>
      <c r="D17" s="82"/>
      <c r="E17" s="82"/>
      <c r="F17" s="84">
        <v>2</v>
      </c>
      <c r="G17" s="84">
        <v>4</v>
      </c>
      <c r="H17" s="84">
        <v>4</v>
      </c>
      <c r="I17" s="84">
        <v>4</v>
      </c>
      <c r="J17" s="84">
        <v>5</v>
      </c>
      <c r="K17" s="84">
        <v>2</v>
      </c>
      <c r="L17" s="84">
        <v>0</v>
      </c>
      <c r="M17" s="84">
        <v>0</v>
      </c>
      <c r="N17" s="84">
        <v>2</v>
      </c>
      <c r="O17" s="84">
        <v>2</v>
      </c>
      <c r="P17" s="84">
        <v>10</v>
      </c>
      <c r="Q17" s="84">
        <v>14</v>
      </c>
      <c r="R17" s="85">
        <v>48</v>
      </c>
      <c r="S17" s="82"/>
    </row>
    <row r="18" spans="1:19" ht="12.6" customHeight="1" x14ac:dyDescent="0.2">
      <c r="A18" s="82"/>
      <c r="B18" s="95" t="s">
        <v>32</v>
      </c>
      <c r="C18" s="96"/>
      <c r="D18" s="96"/>
      <c r="E18" s="96"/>
      <c r="F18" s="97"/>
      <c r="G18" s="97"/>
      <c r="H18" s="97"/>
      <c r="I18" s="97"/>
      <c r="J18" s="97"/>
      <c r="K18" s="97"/>
      <c r="L18" s="97"/>
      <c r="M18" s="97"/>
      <c r="N18" s="97"/>
      <c r="O18" s="97"/>
      <c r="P18" s="97"/>
      <c r="Q18" s="97"/>
      <c r="R18" s="97"/>
      <c r="S18" s="82"/>
    </row>
    <row r="19" spans="1:19" ht="12.6" customHeight="1" x14ac:dyDescent="0.2">
      <c r="A19" s="82"/>
      <c r="B19" s="82" t="s">
        <v>33</v>
      </c>
      <c r="C19" s="82"/>
      <c r="D19" s="82"/>
      <c r="E19" s="82"/>
      <c r="F19" s="84">
        <v>3</v>
      </c>
      <c r="G19" s="84">
        <v>4</v>
      </c>
      <c r="H19" s="84">
        <v>6</v>
      </c>
      <c r="I19" s="84">
        <v>9</v>
      </c>
      <c r="J19" s="84">
        <v>8</v>
      </c>
      <c r="K19" s="84">
        <v>7</v>
      </c>
      <c r="L19" s="84">
        <v>9</v>
      </c>
      <c r="M19" s="84">
        <v>1</v>
      </c>
      <c r="N19" s="84">
        <v>10</v>
      </c>
      <c r="O19" s="84">
        <v>22</v>
      </c>
      <c r="P19" s="84">
        <v>26</v>
      </c>
      <c r="Q19" s="84">
        <v>16</v>
      </c>
      <c r="R19" s="85">
        <v>107</v>
      </c>
      <c r="S19" s="82"/>
    </row>
    <row r="20" spans="1:19" ht="12.6" customHeight="1" x14ac:dyDescent="0.2">
      <c r="A20" s="82"/>
      <c r="B20" s="82" t="s">
        <v>34</v>
      </c>
      <c r="C20" s="82"/>
      <c r="D20" s="82"/>
      <c r="E20" s="82"/>
      <c r="F20" s="84">
        <v>3</v>
      </c>
      <c r="G20" s="84">
        <v>8</v>
      </c>
      <c r="H20" s="84">
        <v>10</v>
      </c>
      <c r="I20" s="84">
        <v>16</v>
      </c>
      <c r="J20" s="84">
        <v>17</v>
      </c>
      <c r="K20" s="84">
        <v>13</v>
      </c>
      <c r="L20" s="84">
        <v>12</v>
      </c>
      <c r="M20" s="84">
        <v>2</v>
      </c>
      <c r="N20" s="84">
        <v>9</v>
      </c>
      <c r="O20" s="84">
        <v>16</v>
      </c>
      <c r="P20" s="84">
        <v>18</v>
      </c>
      <c r="Q20" s="84">
        <v>12</v>
      </c>
      <c r="R20" s="85">
        <v>113</v>
      </c>
      <c r="S20" s="82"/>
    </row>
    <row r="21" spans="1:19" ht="12.6" customHeight="1" x14ac:dyDescent="0.2">
      <c r="A21" s="82"/>
      <c r="B21" s="95" t="s">
        <v>35</v>
      </c>
      <c r="C21" s="96"/>
      <c r="D21" s="96"/>
      <c r="E21" s="96"/>
      <c r="F21" s="97"/>
      <c r="G21" s="97"/>
      <c r="H21" s="97"/>
      <c r="I21" s="97"/>
      <c r="J21" s="97"/>
      <c r="K21" s="97"/>
      <c r="L21" s="97"/>
      <c r="M21" s="97"/>
      <c r="N21" s="97"/>
      <c r="O21" s="97"/>
      <c r="P21" s="97"/>
      <c r="Q21" s="97"/>
      <c r="R21" s="97"/>
      <c r="S21" s="82"/>
    </row>
    <row r="22" spans="1:19" ht="12.6" customHeight="1" x14ac:dyDescent="0.2">
      <c r="A22" s="82"/>
      <c r="B22" s="82" t="s">
        <v>36</v>
      </c>
      <c r="C22" s="82"/>
      <c r="D22" s="82"/>
      <c r="E22" s="82"/>
      <c r="F22" s="84">
        <v>0</v>
      </c>
      <c r="G22" s="84">
        <v>3</v>
      </c>
      <c r="H22" s="84">
        <v>3</v>
      </c>
      <c r="I22" s="84">
        <v>12</v>
      </c>
      <c r="J22" s="84">
        <v>13</v>
      </c>
      <c r="K22" s="84">
        <v>18</v>
      </c>
      <c r="L22" s="84">
        <v>22</v>
      </c>
      <c r="M22" s="84">
        <v>0</v>
      </c>
      <c r="N22" s="84">
        <v>12</v>
      </c>
      <c r="O22" s="84">
        <v>27</v>
      </c>
      <c r="P22" s="84">
        <v>23</v>
      </c>
      <c r="Q22" s="84">
        <v>18</v>
      </c>
      <c r="R22" s="85">
        <v>151</v>
      </c>
      <c r="S22" s="82"/>
    </row>
    <row r="23" spans="1:19" ht="12.6" customHeight="1" x14ac:dyDescent="0.2">
      <c r="A23" s="82"/>
      <c r="B23" s="82" t="s">
        <v>37</v>
      </c>
      <c r="C23" s="82"/>
      <c r="D23" s="82"/>
      <c r="E23" s="82"/>
      <c r="F23" s="84">
        <v>6</v>
      </c>
      <c r="G23" s="84">
        <v>11</v>
      </c>
      <c r="H23" s="84">
        <v>10</v>
      </c>
      <c r="I23" s="84">
        <v>14</v>
      </c>
      <c r="J23" s="84">
        <v>8</v>
      </c>
      <c r="K23" s="84">
        <v>7</v>
      </c>
      <c r="L23" s="84">
        <v>6</v>
      </c>
      <c r="M23" s="84">
        <v>1</v>
      </c>
      <c r="N23" s="84">
        <v>4</v>
      </c>
      <c r="O23" s="84">
        <v>6</v>
      </c>
      <c r="P23" s="84">
        <v>10</v>
      </c>
      <c r="Q23" s="84">
        <v>9</v>
      </c>
      <c r="R23" s="85">
        <v>81</v>
      </c>
      <c r="S23" s="82"/>
    </row>
    <row r="24" spans="1:19" ht="12.6" customHeight="1" x14ac:dyDescent="0.2">
      <c r="A24" s="82"/>
      <c r="B24" s="82" t="s">
        <v>38</v>
      </c>
      <c r="C24" s="82"/>
      <c r="D24" s="82"/>
      <c r="E24" s="82"/>
      <c r="F24" s="84">
        <v>6</v>
      </c>
      <c r="G24" s="84">
        <v>8</v>
      </c>
      <c r="H24" s="84">
        <v>15</v>
      </c>
      <c r="I24" s="84">
        <v>15</v>
      </c>
      <c r="J24" s="84">
        <v>14</v>
      </c>
      <c r="K24" s="84">
        <v>5</v>
      </c>
      <c r="L24" s="84">
        <v>4</v>
      </c>
      <c r="M24" s="84">
        <v>1</v>
      </c>
      <c r="N24" s="84">
        <v>2</v>
      </c>
      <c r="O24" s="84">
        <v>3</v>
      </c>
      <c r="P24" s="84">
        <v>7</v>
      </c>
      <c r="Q24" s="84">
        <v>26</v>
      </c>
      <c r="R24" s="85">
        <v>97</v>
      </c>
      <c r="S24" s="82"/>
    </row>
    <row r="25" spans="1:19" ht="12.6" customHeight="1" x14ac:dyDescent="0.2">
      <c r="A25" s="82"/>
      <c r="B25" s="82" t="s">
        <v>39</v>
      </c>
      <c r="C25" s="82"/>
      <c r="D25" s="82"/>
      <c r="E25" s="82"/>
      <c r="F25" s="84">
        <v>2</v>
      </c>
      <c r="G25" s="84">
        <v>4</v>
      </c>
      <c r="H25" s="84">
        <v>5</v>
      </c>
      <c r="I25" s="84">
        <v>5</v>
      </c>
      <c r="J25" s="84">
        <v>5</v>
      </c>
      <c r="K25" s="84">
        <v>7</v>
      </c>
      <c r="L25" s="84">
        <v>14</v>
      </c>
      <c r="M25" s="84">
        <v>6</v>
      </c>
      <c r="N25" s="84">
        <v>8</v>
      </c>
      <c r="O25" s="84">
        <v>10</v>
      </c>
      <c r="P25" s="84">
        <v>9</v>
      </c>
      <c r="Q25" s="84">
        <v>32</v>
      </c>
      <c r="R25" s="85">
        <v>89</v>
      </c>
      <c r="S25" s="82"/>
    </row>
    <row r="26" spans="1:19" ht="12.6" customHeight="1" x14ac:dyDescent="0.2">
      <c r="A26" s="82"/>
      <c r="B26" s="95" t="s">
        <v>40</v>
      </c>
      <c r="C26" s="96"/>
      <c r="D26" s="96"/>
      <c r="E26" s="96"/>
      <c r="F26" s="97"/>
      <c r="G26" s="97"/>
      <c r="H26" s="97"/>
      <c r="I26" s="97"/>
      <c r="J26" s="97"/>
      <c r="K26" s="97"/>
      <c r="L26" s="97"/>
      <c r="M26" s="97"/>
      <c r="N26" s="97"/>
      <c r="O26" s="97"/>
      <c r="P26" s="97"/>
      <c r="Q26" s="97"/>
      <c r="R26" s="97"/>
      <c r="S26" s="82"/>
    </row>
    <row r="27" spans="1:19" ht="12.6" customHeight="1" x14ac:dyDescent="0.2">
      <c r="A27" s="82"/>
      <c r="B27" s="82" t="s">
        <v>41</v>
      </c>
      <c r="C27" s="82"/>
      <c r="D27" s="82"/>
      <c r="E27" s="82"/>
      <c r="F27" s="84">
        <v>15</v>
      </c>
      <c r="G27" s="84">
        <v>25</v>
      </c>
      <c r="H27" s="84">
        <v>19</v>
      </c>
      <c r="I27" s="84">
        <v>24</v>
      </c>
      <c r="J27" s="84">
        <v>20</v>
      </c>
      <c r="K27" s="84">
        <v>15</v>
      </c>
      <c r="L27" s="84">
        <v>3</v>
      </c>
      <c r="M27" s="84">
        <v>3</v>
      </c>
      <c r="N27" s="84">
        <v>4</v>
      </c>
      <c r="O27" s="84">
        <v>5</v>
      </c>
      <c r="P27" s="84">
        <v>3</v>
      </c>
      <c r="Q27" s="84">
        <v>1</v>
      </c>
      <c r="R27" s="85">
        <v>123</v>
      </c>
      <c r="S27" s="82"/>
    </row>
    <row r="28" spans="1:19" ht="12.6" customHeight="1" x14ac:dyDescent="0.2">
      <c r="A28" s="82"/>
      <c r="B28" s="95" t="s">
        <v>42</v>
      </c>
      <c r="C28" s="96"/>
      <c r="D28" s="96"/>
      <c r="E28" s="96"/>
      <c r="F28" s="97"/>
      <c r="G28" s="97"/>
      <c r="H28" s="97"/>
      <c r="I28" s="97"/>
      <c r="J28" s="97"/>
      <c r="K28" s="97"/>
      <c r="L28" s="97"/>
      <c r="M28" s="97"/>
      <c r="N28" s="97"/>
      <c r="O28" s="97"/>
      <c r="P28" s="97"/>
      <c r="Q28" s="97"/>
      <c r="R28" s="97"/>
      <c r="S28" s="82"/>
    </row>
    <row r="29" spans="1:19" ht="12.6" customHeight="1" x14ac:dyDescent="0.2">
      <c r="A29" s="82"/>
      <c r="B29" s="82" t="s">
        <v>139</v>
      </c>
      <c r="C29" s="82"/>
      <c r="D29" s="82"/>
      <c r="E29" s="82"/>
      <c r="F29" s="84">
        <v>0</v>
      </c>
      <c r="G29" s="84">
        <v>1</v>
      </c>
      <c r="H29" s="84">
        <v>1</v>
      </c>
      <c r="I29" s="84">
        <v>1</v>
      </c>
      <c r="J29" s="84">
        <v>1</v>
      </c>
      <c r="K29" s="84">
        <v>2</v>
      </c>
      <c r="L29" s="84">
        <v>1</v>
      </c>
      <c r="M29" s="84">
        <v>2</v>
      </c>
      <c r="N29" s="84">
        <v>1</v>
      </c>
      <c r="O29" s="84">
        <v>2</v>
      </c>
      <c r="P29" s="84">
        <v>2</v>
      </c>
      <c r="Q29" s="84">
        <v>3</v>
      </c>
      <c r="R29" s="85">
        <v>17</v>
      </c>
      <c r="S29" s="82"/>
    </row>
    <row r="30" spans="1:19" ht="12.6" customHeight="1" x14ac:dyDescent="0.2">
      <c r="A30" s="82"/>
      <c r="B30" s="82" t="s">
        <v>44</v>
      </c>
      <c r="C30" s="82"/>
      <c r="D30" s="82"/>
      <c r="E30" s="82"/>
      <c r="F30" s="84">
        <v>17</v>
      </c>
      <c r="G30" s="84">
        <v>24</v>
      </c>
      <c r="H30" s="84">
        <v>19</v>
      </c>
      <c r="I30" s="84">
        <v>20</v>
      </c>
      <c r="J30" s="84">
        <v>26</v>
      </c>
      <c r="K30" s="84">
        <v>23</v>
      </c>
      <c r="L30" s="84">
        <v>10</v>
      </c>
      <c r="M30" s="84">
        <v>18</v>
      </c>
      <c r="N30" s="84">
        <v>22</v>
      </c>
      <c r="O30" s="84">
        <v>29</v>
      </c>
      <c r="P30" s="84">
        <v>20</v>
      </c>
      <c r="Q30" s="84">
        <v>27</v>
      </c>
      <c r="R30" s="85">
        <v>238</v>
      </c>
      <c r="S30" s="82"/>
    </row>
    <row r="31" spans="1:19" ht="12.6" customHeight="1" x14ac:dyDescent="0.2">
      <c r="A31" s="82"/>
      <c r="B31" s="82" t="s">
        <v>96</v>
      </c>
      <c r="C31" s="82"/>
      <c r="D31" s="82"/>
      <c r="E31" s="82"/>
      <c r="F31" s="84">
        <v>4</v>
      </c>
      <c r="G31" s="84">
        <v>7</v>
      </c>
      <c r="H31" s="84">
        <v>9</v>
      </c>
      <c r="I31" s="84">
        <v>12</v>
      </c>
      <c r="J31" s="84">
        <v>14</v>
      </c>
      <c r="K31" s="84">
        <v>17</v>
      </c>
      <c r="L31" s="84">
        <v>6</v>
      </c>
      <c r="M31" s="84">
        <v>5</v>
      </c>
      <c r="N31" s="84">
        <v>9</v>
      </c>
      <c r="O31" s="84">
        <v>5</v>
      </c>
      <c r="P31" s="84">
        <v>5</v>
      </c>
      <c r="Q31" s="84">
        <v>8</v>
      </c>
      <c r="R31" s="85">
        <v>60</v>
      </c>
      <c r="S31" s="82"/>
    </row>
    <row r="32" spans="1:19" ht="12.6" customHeight="1" x14ac:dyDescent="0.2">
      <c r="A32" s="82"/>
      <c r="B32" s="82" t="s">
        <v>45</v>
      </c>
      <c r="C32" s="82"/>
      <c r="D32" s="82"/>
      <c r="E32" s="82"/>
      <c r="F32" s="84">
        <v>10</v>
      </c>
      <c r="G32" s="84">
        <v>8</v>
      </c>
      <c r="H32" s="84">
        <v>10</v>
      </c>
      <c r="I32" s="84">
        <v>19</v>
      </c>
      <c r="J32" s="84">
        <v>9</v>
      </c>
      <c r="K32" s="84">
        <v>8</v>
      </c>
      <c r="L32" s="84">
        <v>3</v>
      </c>
      <c r="M32" s="84">
        <v>3</v>
      </c>
      <c r="N32" s="84">
        <v>8</v>
      </c>
      <c r="O32" s="84">
        <v>10</v>
      </c>
      <c r="P32" s="84">
        <v>8</v>
      </c>
      <c r="Q32" s="84">
        <v>17</v>
      </c>
      <c r="R32" s="85">
        <v>103</v>
      </c>
      <c r="S32" s="82"/>
    </row>
    <row r="33" spans="1:19" ht="12.6" customHeight="1" x14ac:dyDescent="0.2">
      <c r="A33" s="82"/>
      <c r="B33" s="95" t="s">
        <v>46</v>
      </c>
      <c r="C33" s="96"/>
      <c r="D33" s="96"/>
      <c r="E33" s="96"/>
      <c r="F33" s="97"/>
      <c r="G33" s="97"/>
      <c r="H33" s="97"/>
      <c r="I33" s="97"/>
      <c r="J33" s="97"/>
      <c r="K33" s="97"/>
      <c r="L33" s="97"/>
      <c r="M33" s="97"/>
      <c r="N33" s="97"/>
      <c r="O33" s="97"/>
      <c r="P33" s="97"/>
      <c r="Q33" s="97"/>
      <c r="R33" s="97"/>
      <c r="S33" s="82"/>
    </row>
    <row r="34" spans="1:19" ht="12.6" customHeight="1" x14ac:dyDescent="0.2">
      <c r="A34" s="82"/>
      <c r="B34" s="82" t="s">
        <v>47</v>
      </c>
      <c r="C34" s="82"/>
      <c r="D34" s="82"/>
      <c r="E34" s="82"/>
      <c r="F34" s="84">
        <v>7</v>
      </c>
      <c r="G34" s="84">
        <v>19</v>
      </c>
      <c r="H34" s="84">
        <v>21</v>
      </c>
      <c r="I34" s="84">
        <v>28</v>
      </c>
      <c r="J34" s="84">
        <v>26</v>
      </c>
      <c r="K34" s="84">
        <v>23</v>
      </c>
      <c r="L34" s="84">
        <v>15</v>
      </c>
      <c r="M34" s="84">
        <v>10</v>
      </c>
      <c r="N34" s="84">
        <v>22</v>
      </c>
      <c r="O34" s="84">
        <v>37</v>
      </c>
      <c r="P34" s="84">
        <v>38</v>
      </c>
      <c r="Q34" s="84">
        <v>43</v>
      </c>
      <c r="R34" s="85">
        <v>280</v>
      </c>
      <c r="S34" s="82"/>
    </row>
    <row r="35" spans="1:19" ht="12.6" customHeight="1" x14ac:dyDescent="0.2">
      <c r="A35" s="82"/>
      <c r="B35" s="95" t="s">
        <v>48</v>
      </c>
      <c r="C35" s="96"/>
      <c r="D35" s="96"/>
      <c r="E35" s="96"/>
      <c r="F35" s="97"/>
      <c r="G35" s="97"/>
      <c r="H35" s="97"/>
      <c r="I35" s="97"/>
      <c r="J35" s="97"/>
      <c r="K35" s="97"/>
      <c r="L35" s="97"/>
      <c r="M35" s="97"/>
      <c r="N35" s="97"/>
      <c r="O35" s="97"/>
      <c r="P35" s="97"/>
      <c r="Q35" s="97"/>
      <c r="R35" s="97"/>
      <c r="S35" s="82"/>
    </row>
    <row r="36" spans="1:19" ht="12.6" customHeight="1" x14ac:dyDescent="0.2">
      <c r="A36" s="82"/>
      <c r="B36" s="82" t="s">
        <v>49</v>
      </c>
      <c r="C36" s="82"/>
      <c r="D36" s="82"/>
      <c r="E36" s="82"/>
      <c r="F36" s="84">
        <v>7</v>
      </c>
      <c r="G36" s="84">
        <v>3</v>
      </c>
      <c r="H36" s="84">
        <v>7</v>
      </c>
      <c r="I36" s="84">
        <v>4</v>
      </c>
      <c r="J36" s="84">
        <v>8</v>
      </c>
      <c r="K36" s="84">
        <v>13</v>
      </c>
      <c r="L36" s="84">
        <v>24</v>
      </c>
      <c r="M36" s="84">
        <v>16</v>
      </c>
      <c r="N36" s="84">
        <v>17</v>
      </c>
      <c r="O36" s="84">
        <v>7</v>
      </c>
      <c r="P36" s="84">
        <v>8</v>
      </c>
      <c r="Q36" s="84">
        <v>12</v>
      </c>
      <c r="R36" s="85">
        <v>86</v>
      </c>
      <c r="S36" s="82"/>
    </row>
    <row r="37" spans="1:19" ht="12.6" customHeight="1" x14ac:dyDescent="0.2">
      <c r="A37" s="82"/>
      <c r="B37" s="82" t="s">
        <v>50</v>
      </c>
      <c r="C37" s="82"/>
      <c r="D37" s="82"/>
      <c r="E37" s="82"/>
      <c r="F37" s="84">
        <v>0</v>
      </c>
      <c r="G37" s="84">
        <v>0</v>
      </c>
      <c r="H37" s="84">
        <v>0</v>
      </c>
      <c r="I37" s="84">
        <v>0</v>
      </c>
      <c r="J37" s="84">
        <v>0</v>
      </c>
      <c r="K37" s="84">
        <v>0</v>
      </c>
      <c r="L37" s="84">
        <v>0</v>
      </c>
      <c r="M37" s="84">
        <v>0</v>
      </c>
      <c r="N37" s="84">
        <v>0</v>
      </c>
      <c r="O37" s="84">
        <v>0</v>
      </c>
      <c r="P37" s="84">
        <v>0</v>
      </c>
      <c r="Q37" s="84">
        <v>0</v>
      </c>
      <c r="R37" s="85">
        <v>0</v>
      </c>
      <c r="S37" s="82"/>
    </row>
    <row r="38" spans="1:19" ht="12.6" customHeight="1" x14ac:dyDescent="0.2">
      <c r="A38" s="82"/>
      <c r="B38" s="82" t="s">
        <v>98</v>
      </c>
      <c r="C38" s="82"/>
      <c r="D38" s="82"/>
      <c r="E38" s="82"/>
      <c r="F38" s="84">
        <v>9</v>
      </c>
      <c r="G38" s="84">
        <v>10</v>
      </c>
      <c r="H38" s="84">
        <v>14</v>
      </c>
      <c r="I38" s="84">
        <v>12</v>
      </c>
      <c r="J38" s="84">
        <v>15</v>
      </c>
      <c r="K38" s="84">
        <v>13</v>
      </c>
      <c r="L38" s="84">
        <v>2</v>
      </c>
      <c r="M38" s="84">
        <v>2</v>
      </c>
      <c r="N38" s="84">
        <v>8</v>
      </c>
      <c r="O38" s="84">
        <v>16</v>
      </c>
      <c r="P38" s="84">
        <v>10</v>
      </c>
      <c r="Q38" s="84">
        <v>22</v>
      </c>
      <c r="R38" s="85">
        <v>114</v>
      </c>
      <c r="S38" s="82"/>
    </row>
    <row r="39" spans="1:19" ht="12.6" customHeight="1" x14ac:dyDescent="0.2">
      <c r="A39" s="82"/>
      <c r="B39" s="82" t="s">
        <v>52</v>
      </c>
      <c r="C39" s="82"/>
      <c r="D39" s="82"/>
      <c r="E39" s="82"/>
      <c r="F39" s="84">
        <v>16</v>
      </c>
      <c r="G39" s="84">
        <v>12</v>
      </c>
      <c r="H39" s="84">
        <v>8</v>
      </c>
      <c r="I39" s="84">
        <v>10</v>
      </c>
      <c r="J39" s="84">
        <v>14</v>
      </c>
      <c r="K39" s="84">
        <v>7</v>
      </c>
      <c r="L39" s="84">
        <v>2</v>
      </c>
      <c r="M39" s="84">
        <v>2</v>
      </c>
      <c r="N39" s="84">
        <v>2</v>
      </c>
      <c r="O39" s="84">
        <v>6</v>
      </c>
      <c r="P39" s="84">
        <v>6</v>
      </c>
      <c r="Q39" s="84">
        <v>16</v>
      </c>
      <c r="R39" s="85">
        <v>86</v>
      </c>
      <c r="S39" s="82"/>
    </row>
    <row r="40" spans="1:19" ht="12.6" customHeight="1" x14ac:dyDescent="0.2">
      <c r="A40" s="82"/>
      <c r="B40" s="95" t="s">
        <v>53</v>
      </c>
      <c r="C40" s="96"/>
      <c r="D40" s="96"/>
      <c r="E40" s="96"/>
      <c r="F40" s="98">
        <f t="shared" ref="F40:Q40" si="0">SUM(F14:F15)+F17+SUM(F19:F20)+SUM(F22:F25)+F27+SUM(F29:F32)+F34+SUM(F36:F39)</f>
        <v>129</v>
      </c>
      <c r="G40" s="98">
        <f t="shared" si="0"/>
        <v>193</v>
      </c>
      <c r="H40" s="98">
        <f t="shared" si="0"/>
        <v>208</v>
      </c>
      <c r="I40" s="98">
        <f t="shared" si="0"/>
        <v>248</v>
      </c>
      <c r="J40" s="98">
        <f t="shared" si="0"/>
        <v>283</v>
      </c>
      <c r="K40" s="98">
        <f t="shared" si="0"/>
        <v>239</v>
      </c>
      <c r="L40" s="98">
        <f t="shared" si="0"/>
        <v>165</v>
      </c>
      <c r="M40" s="98">
        <f t="shared" si="0"/>
        <v>94</v>
      </c>
      <c r="N40" s="98">
        <f t="shared" si="0"/>
        <v>179</v>
      </c>
      <c r="O40" s="98">
        <f t="shared" si="0"/>
        <v>267</v>
      </c>
      <c r="P40" s="98">
        <f t="shared" si="0"/>
        <v>259</v>
      </c>
      <c r="Q40" s="98">
        <f t="shared" si="0"/>
        <v>325</v>
      </c>
      <c r="R40" s="98">
        <f>SUM(R14:R15)+R17+SUM(R19:R20)+SUM(R22:R25)+R27+SUM(R29:R32)+R34+SUM(R36:R39)</f>
        <v>2316</v>
      </c>
      <c r="S40" s="82"/>
    </row>
    <row r="41" spans="1:19" ht="2.4500000000000002" customHeight="1" thickBot="1" x14ac:dyDescent="0.25">
      <c r="A41" s="82"/>
      <c r="B41" s="92"/>
      <c r="C41" s="92"/>
      <c r="D41" s="92"/>
      <c r="E41" s="92"/>
      <c r="F41" s="92"/>
      <c r="G41" s="92"/>
      <c r="H41" s="92"/>
      <c r="I41" s="92"/>
      <c r="J41" s="92"/>
      <c r="K41" s="92"/>
      <c r="L41" s="92"/>
      <c r="M41" s="92"/>
      <c r="N41" s="92"/>
      <c r="O41" s="92"/>
      <c r="P41" s="92"/>
      <c r="Q41" s="92"/>
      <c r="R41" s="92"/>
      <c r="S41" s="82"/>
    </row>
    <row r="42" spans="1:19" ht="2.4500000000000002" customHeight="1" x14ac:dyDescent="0.2">
      <c r="A42" s="82"/>
      <c r="B42" s="82"/>
      <c r="C42" s="82"/>
      <c r="D42" s="82"/>
      <c r="E42" s="82"/>
      <c r="F42" s="82"/>
      <c r="G42" s="82"/>
      <c r="H42" s="82"/>
      <c r="I42" s="82"/>
      <c r="J42" s="82"/>
      <c r="K42" s="82"/>
      <c r="L42" s="82"/>
      <c r="M42" s="82"/>
      <c r="N42" s="82"/>
      <c r="O42" s="82"/>
      <c r="P42" s="82"/>
      <c r="Q42" s="82"/>
      <c r="R42" s="82"/>
      <c r="S42" s="82"/>
    </row>
    <row r="43" spans="1:19" s="94" customFormat="1" ht="12.6" customHeight="1" x14ac:dyDescent="0.2">
      <c r="A43" s="93"/>
      <c r="B43" s="138" t="s">
        <v>206</v>
      </c>
      <c r="C43" s="93"/>
      <c r="D43" s="93"/>
      <c r="E43" s="93"/>
      <c r="F43" s="93"/>
      <c r="G43" s="93"/>
      <c r="H43" s="93"/>
      <c r="I43" s="93"/>
      <c r="J43" s="93"/>
      <c r="K43" s="93"/>
      <c r="L43" s="93"/>
      <c r="M43" s="93"/>
      <c r="N43" s="93"/>
      <c r="O43" s="93"/>
      <c r="P43" s="93"/>
      <c r="Q43" s="93"/>
      <c r="R43" s="93"/>
      <c r="S43" s="93"/>
    </row>
    <row r="44" spans="1:19" s="94" customFormat="1" ht="22.5" customHeight="1" x14ac:dyDescent="0.2">
      <c r="A44" s="93"/>
      <c r="B44" s="313" t="s">
        <v>186</v>
      </c>
      <c r="C44" s="314"/>
      <c r="D44" s="314"/>
      <c r="E44" s="314"/>
      <c r="F44" s="314"/>
      <c r="G44" s="314"/>
      <c r="H44" s="314"/>
      <c r="I44" s="314"/>
      <c r="J44" s="314"/>
      <c r="K44" s="314"/>
      <c r="L44" s="314"/>
      <c r="M44" s="314"/>
      <c r="N44" s="314"/>
      <c r="O44" s="314"/>
      <c r="P44" s="314"/>
      <c r="Q44" s="314"/>
      <c r="R44" s="314"/>
      <c r="S44" s="93"/>
    </row>
    <row r="45" spans="1:19" s="94" customFormat="1" ht="22.5" customHeight="1" x14ac:dyDescent="0.2">
      <c r="A45" s="93"/>
      <c r="B45" s="312" t="s">
        <v>108</v>
      </c>
      <c r="C45" s="312"/>
      <c r="D45" s="312"/>
      <c r="E45" s="312"/>
      <c r="F45" s="312"/>
      <c r="G45" s="312"/>
      <c r="H45" s="312"/>
      <c r="I45" s="312"/>
      <c r="J45" s="312"/>
      <c r="K45" s="312"/>
      <c r="L45" s="312"/>
      <c r="M45" s="312"/>
      <c r="N45" s="312"/>
      <c r="O45" s="312"/>
      <c r="P45" s="312"/>
      <c r="Q45" s="312"/>
      <c r="R45" s="312"/>
      <c r="S45" s="93"/>
    </row>
    <row r="46" spans="1:19" ht="23.45" customHeight="1" x14ac:dyDescent="0.2">
      <c r="A46" s="82"/>
      <c r="B46" s="288" t="s">
        <v>204</v>
      </c>
      <c r="C46" s="288"/>
      <c r="D46" s="288"/>
      <c r="E46" s="288"/>
      <c r="F46" s="288"/>
      <c r="G46" s="288"/>
      <c r="H46" s="288"/>
      <c r="I46" s="288"/>
      <c r="J46" s="288"/>
      <c r="K46" s="288"/>
      <c r="L46" s="288"/>
      <c r="M46" s="288"/>
      <c r="N46" s="288"/>
      <c r="O46" s="288"/>
      <c r="P46" s="288"/>
      <c r="Q46" s="288"/>
      <c r="R46" s="288"/>
      <c r="S46" s="82"/>
    </row>
    <row r="47" spans="1:19" x14ac:dyDescent="0.2">
      <c r="A47" s="82"/>
      <c r="B47" s="82"/>
      <c r="C47" s="82"/>
      <c r="D47" s="82"/>
      <c r="E47" s="82"/>
      <c r="F47" s="82"/>
      <c r="G47" s="82"/>
      <c r="H47" s="82"/>
      <c r="I47" s="82"/>
      <c r="J47" s="82"/>
      <c r="K47" s="82"/>
      <c r="L47" s="82"/>
      <c r="M47" s="82"/>
      <c r="N47" s="82"/>
      <c r="O47" s="82"/>
      <c r="P47" s="82"/>
      <c r="Q47" s="82"/>
      <c r="R47" s="82"/>
      <c r="S47" s="82"/>
    </row>
    <row r="48" spans="1:19" ht="13.5" x14ac:dyDescent="0.2">
      <c r="A48" s="82"/>
      <c r="B48" s="86" t="s">
        <v>161</v>
      </c>
      <c r="C48" s="82"/>
      <c r="D48" s="82"/>
      <c r="E48" s="82"/>
      <c r="F48" s="82"/>
      <c r="G48" s="82"/>
      <c r="H48" s="82"/>
      <c r="I48" s="82"/>
      <c r="J48" s="82"/>
      <c r="K48" s="82"/>
      <c r="L48" s="82"/>
      <c r="M48" s="82"/>
      <c r="N48" s="82"/>
      <c r="O48" s="82"/>
      <c r="P48" s="82"/>
      <c r="Q48" s="82"/>
      <c r="R48" s="82"/>
      <c r="S48" s="82"/>
    </row>
    <row r="49" spans="1:19" ht="5.25" customHeight="1" x14ac:dyDescent="0.2">
      <c r="A49" s="82"/>
      <c r="B49" s="82"/>
      <c r="C49" s="82"/>
      <c r="D49" s="82"/>
      <c r="E49" s="82"/>
      <c r="F49" s="82"/>
      <c r="G49" s="82"/>
      <c r="H49" s="82"/>
      <c r="I49" s="82"/>
      <c r="J49" s="82"/>
      <c r="K49" s="82"/>
      <c r="L49" s="82"/>
      <c r="M49" s="82"/>
      <c r="N49" s="82"/>
      <c r="O49" s="82"/>
      <c r="P49" s="82"/>
      <c r="Q49" s="82"/>
      <c r="R49" s="82"/>
      <c r="S49" s="82"/>
    </row>
    <row r="50" spans="1:19" ht="33.6" customHeight="1" x14ac:dyDescent="0.2">
      <c r="A50" s="82"/>
      <c r="B50" s="312"/>
      <c r="C50" s="312"/>
      <c r="D50" s="312"/>
      <c r="E50" s="312"/>
      <c r="F50" s="312"/>
      <c r="G50" s="312"/>
      <c r="H50" s="312"/>
      <c r="I50" s="312"/>
      <c r="J50" s="312"/>
      <c r="K50" s="312"/>
      <c r="L50" s="312"/>
      <c r="M50" s="312"/>
      <c r="N50" s="312"/>
      <c r="O50" s="312"/>
      <c r="P50" s="312"/>
      <c r="Q50" s="312"/>
      <c r="R50" s="312"/>
      <c r="S50" s="82"/>
    </row>
    <row r="51" spans="1:19" x14ac:dyDescent="0.2">
      <c r="A51" s="82"/>
      <c r="B51" s="82"/>
      <c r="C51" s="82"/>
      <c r="D51" s="82"/>
      <c r="E51" s="82"/>
      <c r="F51" s="82"/>
      <c r="G51" s="82"/>
      <c r="H51" s="82"/>
      <c r="I51" s="82"/>
      <c r="J51" s="82"/>
      <c r="K51" s="82"/>
      <c r="L51" s="82"/>
      <c r="M51" s="82"/>
      <c r="N51" s="82"/>
      <c r="O51" s="82"/>
      <c r="P51" s="82"/>
      <c r="Q51" s="82"/>
      <c r="R51" s="82"/>
      <c r="S51" s="82"/>
    </row>
    <row r="52" spans="1:19" x14ac:dyDescent="0.2">
      <c r="A52" s="82"/>
      <c r="B52" s="305"/>
      <c r="C52" s="306"/>
      <c r="D52" s="306"/>
      <c r="E52" s="306"/>
      <c r="F52" s="306"/>
      <c r="G52" s="306"/>
      <c r="H52" s="306"/>
      <c r="I52" s="306"/>
      <c r="J52" s="306"/>
      <c r="K52" s="306"/>
      <c r="L52" s="306"/>
      <c r="M52" s="306"/>
      <c r="N52" s="306"/>
      <c r="O52" s="306"/>
      <c r="P52" s="306"/>
      <c r="Q52" s="306"/>
      <c r="R52" s="306"/>
      <c r="S52" s="82"/>
    </row>
    <row r="53" spans="1:19" x14ac:dyDescent="0.2">
      <c r="A53" s="82"/>
      <c r="B53" s="82"/>
      <c r="C53" s="82"/>
      <c r="D53" s="82"/>
      <c r="E53" s="82"/>
      <c r="F53" s="82"/>
      <c r="G53" s="82"/>
      <c r="H53" s="82"/>
      <c r="I53" s="82"/>
      <c r="J53" s="82"/>
      <c r="K53" s="82"/>
      <c r="L53" s="82"/>
      <c r="M53" s="82"/>
      <c r="N53" s="82"/>
      <c r="O53" s="82"/>
      <c r="P53" s="82"/>
      <c r="Q53" s="82"/>
      <c r="R53" s="82"/>
      <c r="S53" s="82"/>
    </row>
    <row r="54" spans="1:19" x14ac:dyDescent="0.2">
      <c r="A54" s="82"/>
      <c r="B54" s="82"/>
      <c r="C54" s="82"/>
      <c r="D54" s="82"/>
      <c r="E54" s="82"/>
      <c r="F54" s="82"/>
      <c r="G54" s="82"/>
      <c r="H54" s="82"/>
      <c r="I54" s="82"/>
      <c r="J54" s="82"/>
      <c r="K54" s="82"/>
      <c r="L54" s="82"/>
      <c r="M54" s="82"/>
      <c r="N54" s="82"/>
      <c r="O54" s="82"/>
      <c r="P54" s="82"/>
      <c r="Q54" s="82"/>
      <c r="R54" s="82"/>
      <c r="S54" s="82"/>
    </row>
    <row r="55" spans="1:19" x14ac:dyDescent="0.2">
      <c r="A55" s="82"/>
      <c r="B55" s="82"/>
      <c r="C55" s="82"/>
      <c r="D55" s="82"/>
      <c r="E55" s="82"/>
      <c r="F55" s="82"/>
      <c r="G55" s="82"/>
      <c r="H55" s="82"/>
      <c r="I55" s="82"/>
      <c r="J55" s="82"/>
      <c r="K55" s="82"/>
      <c r="L55" s="82"/>
      <c r="M55" s="82"/>
      <c r="N55" s="82"/>
      <c r="O55" s="82"/>
      <c r="P55" s="82"/>
      <c r="Q55" s="82"/>
      <c r="R55" s="82"/>
      <c r="S55" s="82"/>
    </row>
    <row r="56" spans="1:19" x14ac:dyDescent="0.2">
      <c r="A56" s="82"/>
      <c r="B56" s="82"/>
      <c r="C56" s="82"/>
      <c r="D56" s="82"/>
      <c r="E56" s="82"/>
      <c r="F56" s="82"/>
      <c r="G56" s="82"/>
      <c r="H56" s="82"/>
      <c r="I56" s="82"/>
      <c r="J56" s="82"/>
      <c r="K56" s="82"/>
      <c r="L56" s="82"/>
      <c r="M56" s="82"/>
      <c r="N56" s="82"/>
      <c r="O56" s="82"/>
      <c r="P56" s="82"/>
      <c r="Q56" s="82"/>
      <c r="R56" s="82"/>
      <c r="S56" s="82"/>
    </row>
    <row r="57" spans="1:19" x14ac:dyDescent="0.2">
      <c r="A57" s="82"/>
      <c r="B57" s="82"/>
      <c r="C57" s="82"/>
      <c r="D57" s="82"/>
      <c r="E57" s="82"/>
      <c r="F57" s="82"/>
      <c r="G57" s="82"/>
      <c r="H57" s="82"/>
      <c r="I57" s="82"/>
      <c r="J57" s="82"/>
      <c r="K57" s="82"/>
      <c r="L57" s="82"/>
      <c r="M57" s="82"/>
      <c r="N57" s="82"/>
      <c r="O57" s="82"/>
      <c r="P57" s="82"/>
      <c r="Q57" s="82"/>
      <c r="R57" s="82"/>
      <c r="S57" s="82"/>
    </row>
    <row r="58" spans="1:19" x14ac:dyDescent="0.2">
      <c r="A58" s="82"/>
      <c r="B58" s="82"/>
      <c r="C58" s="82"/>
      <c r="D58" s="82"/>
      <c r="E58" s="82"/>
      <c r="F58" s="82"/>
      <c r="G58" s="82"/>
      <c r="H58" s="82"/>
      <c r="I58" s="82"/>
      <c r="J58" s="82"/>
      <c r="K58" s="82"/>
      <c r="L58" s="82"/>
      <c r="M58" s="82"/>
      <c r="N58" s="82"/>
      <c r="O58" s="82"/>
      <c r="P58" s="82"/>
      <c r="Q58" s="82"/>
      <c r="R58" s="82"/>
      <c r="S58" s="82"/>
    </row>
    <row r="59" spans="1:19" x14ac:dyDescent="0.2">
      <c r="A59" s="82"/>
      <c r="B59" s="82"/>
      <c r="C59" s="82"/>
      <c r="D59" s="82"/>
      <c r="E59" s="82"/>
      <c r="F59" s="82"/>
      <c r="G59" s="82"/>
      <c r="H59" s="82"/>
      <c r="I59" s="82"/>
      <c r="J59" s="82"/>
      <c r="K59" s="82"/>
      <c r="L59" s="82"/>
      <c r="M59" s="82"/>
      <c r="N59" s="82"/>
      <c r="O59" s="82"/>
      <c r="P59" s="82"/>
      <c r="Q59" s="82"/>
      <c r="R59" s="82"/>
      <c r="S59" s="82"/>
    </row>
    <row r="60" spans="1:19" ht="16.5" customHeight="1" x14ac:dyDescent="0.2">
      <c r="A60" s="82"/>
      <c r="B60" s="82"/>
      <c r="C60" s="82"/>
      <c r="D60" s="82"/>
      <c r="E60" s="82"/>
      <c r="F60" s="82"/>
      <c r="G60" s="82"/>
      <c r="H60" s="82"/>
      <c r="I60" s="82"/>
      <c r="J60" s="82"/>
      <c r="K60" s="82"/>
      <c r="L60" s="82"/>
      <c r="M60" s="82"/>
      <c r="N60" s="82"/>
      <c r="O60" s="82"/>
      <c r="P60" s="82"/>
      <c r="Q60" s="82"/>
      <c r="R60" s="82"/>
      <c r="S60" s="82"/>
    </row>
    <row r="61" spans="1:19" x14ac:dyDescent="0.2">
      <c r="A61" s="82"/>
      <c r="B61" s="82"/>
      <c r="C61" s="82"/>
      <c r="D61" s="82"/>
      <c r="E61" s="82"/>
      <c r="F61" s="82"/>
      <c r="G61" s="82"/>
      <c r="H61" s="82"/>
      <c r="I61" s="82"/>
      <c r="J61" s="82"/>
      <c r="K61" s="82"/>
      <c r="L61" s="82"/>
      <c r="M61" s="82"/>
      <c r="N61" s="82"/>
      <c r="O61" s="82"/>
      <c r="P61" s="82"/>
      <c r="Q61" s="82"/>
      <c r="R61" s="82"/>
      <c r="S61" s="82"/>
    </row>
    <row r="62" spans="1:19" x14ac:dyDescent="0.2">
      <c r="A62" s="82"/>
      <c r="B62" s="82"/>
      <c r="C62" s="82"/>
      <c r="D62" s="82"/>
      <c r="E62" s="82"/>
      <c r="F62" s="82"/>
      <c r="G62" s="82"/>
      <c r="H62" s="82"/>
      <c r="I62" s="82"/>
      <c r="J62" s="82"/>
      <c r="K62" s="82"/>
      <c r="L62" s="82"/>
      <c r="M62" s="82"/>
      <c r="N62" s="82"/>
      <c r="O62" s="82"/>
      <c r="P62" s="82"/>
      <c r="Q62" s="82"/>
      <c r="R62" s="82"/>
      <c r="S62" s="82"/>
    </row>
    <row r="63" spans="1:19" x14ac:dyDescent="0.2">
      <c r="A63" s="82"/>
      <c r="B63" s="82"/>
      <c r="C63" s="82"/>
      <c r="D63" s="82"/>
      <c r="E63" s="82"/>
      <c r="F63" s="82"/>
      <c r="G63" s="82"/>
      <c r="H63" s="82"/>
      <c r="I63" s="82"/>
      <c r="J63" s="82"/>
      <c r="K63" s="82"/>
      <c r="L63" s="82"/>
      <c r="M63" s="82"/>
      <c r="N63" s="82"/>
      <c r="O63" s="82"/>
      <c r="P63" s="82"/>
      <c r="Q63" s="82"/>
      <c r="R63" s="82"/>
      <c r="S63" s="82"/>
    </row>
    <row r="64" spans="1:19" ht="15" customHeight="1" x14ac:dyDescent="0.2">
      <c r="A64" s="82"/>
      <c r="B64" s="82"/>
      <c r="C64" s="82"/>
      <c r="D64" s="82"/>
      <c r="E64" s="82"/>
      <c r="F64" s="80"/>
      <c r="G64" s="80"/>
      <c r="H64" s="80"/>
      <c r="I64" s="80"/>
      <c r="J64" s="80"/>
      <c r="K64" s="289">
        <v>12</v>
      </c>
      <c r="L64" s="289"/>
      <c r="M64" s="289"/>
      <c r="N64" s="289"/>
      <c r="O64" s="289"/>
      <c r="P64" s="289"/>
      <c r="Q64" s="289"/>
      <c r="R64" s="289"/>
      <c r="S64" s="82"/>
    </row>
    <row r="65" spans="1:19" ht="9" customHeight="1" x14ac:dyDescent="0.2">
      <c r="A65" s="82"/>
      <c r="B65" s="82"/>
      <c r="C65" s="82"/>
      <c r="D65" s="82"/>
      <c r="E65" s="82"/>
      <c r="F65" s="82"/>
      <c r="G65" s="82"/>
      <c r="H65" s="82"/>
      <c r="I65" s="82"/>
      <c r="J65" s="82"/>
      <c r="K65" s="82"/>
      <c r="L65" s="82"/>
      <c r="M65" s="82"/>
      <c r="N65" s="82"/>
      <c r="O65" s="82"/>
      <c r="P65" s="82"/>
      <c r="Q65" s="82"/>
      <c r="R65" s="82"/>
      <c r="S65" s="82"/>
    </row>
    <row r="66" spans="1:19" x14ac:dyDescent="0.2">
      <c r="A66" s="87"/>
      <c r="B66" s="87"/>
      <c r="C66" s="87"/>
      <c r="D66" s="87"/>
      <c r="E66" s="87"/>
      <c r="F66" s="87"/>
      <c r="G66" s="87"/>
      <c r="H66" s="87"/>
      <c r="I66" s="87"/>
      <c r="J66" s="87"/>
      <c r="K66" s="87"/>
      <c r="L66" s="87"/>
      <c r="M66" s="87"/>
      <c r="N66" s="87"/>
      <c r="O66" s="87"/>
      <c r="P66" s="87"/>
      <c r="Q66" s="87"/>
      <c r="R66" s="87"/>
      <c r="S66" s="87"/>
    </row>
    <row r="67" spans="1:19" x14ac:dyDescent="0.2">
      <c r="A67" s="88"/>
      <c r="B67" s="88"/>
      <c r="C67" s="88"/>
      <c r="D67" s="88"/>
      <c r="E67" s="88"/>
      <c r="F67" s="88"/>
      <c r="G67" s="88"/>
      <c r="H67" s="88"/>
      <c r="I67" s="88"/>
      <c r="J67" s="88"/>
      <c r="K67" s="88"/>
      <c r="L67" s="88"/>
      <c r="M67" s="88"/>
      <c r="N67" s="88"/>
      <c r="O67" s="88"/>
      <c r="P67" s="88"/>
      <c r="Q67" s="88"/>
      <c r="R67" s="88"/>
      <c r="S67" s="88"/>
    </row>
    <row r="68" spans="1:19" x14ac:dyDescent="0.2">
      <c r="A68" s="88"/>
      <c r="B68" s="88"/>
      <c r="C68" s="88"/>
      <c r="D68" s="88"/>
      <c r="E68" s="211"/>
      <c r="F68" s="211"/>
      <c r="G68" s="211"/>
      <c r="H68" s="211"/>
      <c r="I68" s="211"/>
      <c r="J68" s="211"/>
      <c r="K68" s="211"/>
      <c r="L68" s="211"/>
      <c r="M68" s="211"/>
      <c r="N68" s="211"/>
      <c r="O68" s="211"/>
      <c r="P68" s="211"/>
      <c r="Q68" s="211"/>
      <c r="R68" s="88"/>
      <c r="S68" s="88"/>
    </row>
    <row r="69" spans="1:19" x14ac:dyDescent="0.2">
      <c r="A69" s="88"/>
      <c r="B69" s="88"/>
      <c r="C69" s="88"/>
      <c r="D69" s="88"/>
      <c r="E69" s="211"/>
      <c r="F69" s="211"/>
      <c r="G69" s="211"/>
      <c r="H69" s="211"/>
      <c r="I69" s="211"/>
      <c r="J69" s="211"/>
      <c r="K69" s="211"/>
      <c r="L69" s="211"/>
      <c r="M69" s="211"/>
      <c r="N69" s="211"/>
      <c r="O69" s="211"/>
      <c r="P69" s="211"/>
      <c r="Q69" s="211"/>
      <c r="R69" s="88"/>
      <c r="S69" s="88"/>
    </row>
    <row r="95" spans="6:17" x14ac:dyDescent="0.2">
      <c r="F95" s="214"/>
      <c r="G95" s="214"/>
      <c r="H95" s="214"/>
      <c r="I95" s="214"/>
      <c r="J95" s="214"/>
      <c r="K95" s="214"/>
      <c r="L95" s="214"/>
      <c r="M95" s="214"/>
      <c r="N95" s="214"/>
      <c r="O95" s="214"/>
      <c r="P95" s="214"/>
      <c r="Q95" s="214"/>
    </row>
    <row r="102" spans="6:17" x14ac:dyDescent="0.2">
      <c r="F102" s="214"/>
      <c r="G102" s="214"/>
      <c r="H102" s="214"/>
      <c r="I102" s="214"/>
      <c r="J102" s="214"/>
      <c r="K102" s="214"/>
      <c r="L102" s="214"/>
      <c r="M102" s="214"/>
      <c r="N102" s="214"/>
      <c r="O102" s="214"/>
      <c r="P102" s="214"/>
      <c r="Q102" s="214"/>
    </row>
  </sheetData>
  <mergeCells count="8">
    <mergeCell ref="B7:R7"/>
    <mergeCell ref="B10:R10"/>
    <mergeCell ref="B52:R52"/>
    <mergeCell ref="K64:R64"/>
    <mergeCell ref="B45:R45"/>
    <mergeCell ref="B44:R44"/>
    <mergeCell ref="B50:R50"/>
    <mergeCell ref="B46:R46"/>
  </mergeCells>
  <pageMargins left="0" right="0" top="0" bottom="0" header="0" footer="0"/>
  <pageSetup paperSize="9" scale="99" orientation="portrait" r:id="rId1"/>
  <ignoredErrors>
    <ignoredError sqref="F112:Q112"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4198-5B8C-4EC6-B554-66A822DAFCEE}">
  <dimension ref="A1:Y47"/>
  <sheetViews>
    <sheetView workbookViewId="0"/>
  </sheetViews>
  <sheetFormatPr baseColWidth="10" defaultColWidth="9.140625" defaultRowHeight="12.75" x14ac:dyDescent="0.2"/>
  <cols>
    <col min="1" max="1" width="5.7109375" style="1" customWidth="1"/>
    <col min="2" max="2" width="15" style="1" customWidth="1"/>
    <col min="3" max="3" width="2.85546875" style="1" customWidth="1"/>
    <col min="4" max="4" width="7.7109375" style="1" customWidth="1"/>
    <col min="5" max="5" width="18.28515625" style="1" customWidth="1"/>
    <col min="6" max="17" width="7.42578125" style="1" customWidth="1"/>
    <col min="18" max="18" width="8.140625" style="1" bestFit="1" customWidth="1"/>
    <col min="19" max="21" width="5.7109375" style="1" customWidth="1"/>
    <col min="22" max="22" width="10.7109375" style="1" customWidth="1"/>
    <col min="23" max="23" width="2" style="1" customWidth="1"/>
    <col min="24" max="16384" width="9.140625" style="1"/>
  </cols>
  <sheetData>
    <row r="1" spans="1:25" ht="17.45" customHeight="1" x14ac:dyDescent="0.2">
      <c r="A1" s="2"/>
      <c r="B1" s="6"/>
      <c r="C1" s="6"/>
      <c r="D1" s="6"/>
      <c r="E1" s="6"/>
      <c r="F1" s="6"/>
      <c r="G1" s="6"/>
      <c r="H1" s="6"/>
      <c r="I1" s="6"/>
      <c r="J1" s="6"/>
      <c r="K1" s="6"/>
      <c r="L1" s="6"/>
      <c r="M1" s="6"/>
      <c r="N1" s="6"/>
      <c r="O1" s="6"/>
      <c r="P1" s="6"/>
      <c r="Q1" s="6"/>
      <c r="R1" s="6"/>
      <c r="S1" s="2"/>
    </row>
    <row r="2" spans="1:25" ht="24.6" customHeight="1" x14ac:dyDescent="0.25">
      <c r="A2" s="2"/>
      <c r="B2" s="2"/>
      <c r="C2" s="2"/>
      <c r="D2" s="2"/>
      <c r="E2" s="2"/>
      <c r="F2" s="2"/>
      <c r="G2" s="2"/>
      <c r="H2" s="2"/>
      <c r="I2" s="2"/>
      <c r="J2" s="2"/>
      <c r="K2" s="2"/>
      <c r="L2" s="2"/>
      <c r="M2" s="2"/>
      <c r="N2" s="2"/>
      <c r="O2" s="2"/>
      <c r="P2" s="2"/>
      <c r="Q2" s="2"/>
      <c r="R2" s="2"/>
      <c r="S2" s="2"/>
      <c r="Y2" s="3"/>
    </row>
    <row r="3" spans="1:25" ht="21" customHeight="1" x14ac:dyDescent="0.25">
      <c r="A3" s="2"/>
      <c r="B3" s="2"/>
      <c r="C3" s="2"/>
      <c r="D3" s="7"/>
      <c r="E3" s="7"/>
      <c r="F3" s="2"/>
      <c r="G3" s="2"/>
      <c r="H3" s="2"/>
      <c r="I3" s="2"/>
      <c r="J3" s="2"/>
      <c r="K3" s="2"/>
      <c r="L3" s="2"/>
      <c r="M3" s="2"/>
      <c r="N3" s="2"/>
      <c r="O3" s="2"/>
      <c r="P3" s="2"/>
      <c r="Q3" s="2"/>
      <c r="R3" s="2"/>
      <c r="S3" s="2"/>
    </row>
    <row r="4" spans="1:25" ht="18" customHeight="1" x14ac:dyDescent="0.25">
      <c r="A4" s="2"/>
      <c r="B4" s="279" t="s">
        <v>205</v>
      </c>
      <c r="C4" s="279"/>
      <c r="D4" s="279"/>
      <c r="E4" s="279"/>
      <c r="F4" s="279"/>
      <c r="G4" s="279"/>
      <c r="H4" s="279"/>
      <c r="I4" s="279"/>
      <c r="J4" s="279"/>
      <c r="K4" s="279"/>
      <c r="L4" s="279"/>
      <c r="M4" s="279"/>
      <c r="N4" s="279"/>
      <c r="O4" s="279"/>
      <c r="P4" s="279"/>
      <c r="Q4" s="279"/>
      <c r="R4" s="279"/>
      <c r="S4" s="4"/>
    </row>
    <row r="5" spans="1:25" ht="3" customHeight="1" thickBot="1" x14ac:dyDescent="0.25">
      <c r="A5" s="2"/>
      <c r="B5" s="58"/>
      <c r="C5" s="58"/>
      <c r="D5" s="59"/>
      <c r="E5" s="59"/>
      <c r="F5" s="59"/>
      <c r="G5" s="59"/>
      <c r="H5" s="59"/>
      <c r="I5" s="59"/>
      <c r="J5" s="59"/>
      <c r="K5" s="59"/>
      <c r="L5" s="59"/>
      <c r="M5" s="59"/>
      <c r="N5" s="59"/>
      <c r="O5" s="59"/>
      <c r="P5" s="59"/>
      <c r="Q5" s="59"/>
      <c r="R5" s="59"/>
      <c r="S5" s="5"/>
    </row>
    <row r="6" spans="1:25" ht="13.9" customHeight="1" x14ac:dyDescent="0.2">
      <c r="A6" s="2"/>
      <c r="B6" s="2"/>
      <c r="C6" s="2"/>
      <c r="D6" s="5"/>
      <c r="E6" s="5"/>
      <c r="F6" s="5"/>
      <c r="G6" s="5"/>
      <c r="H6" s="5"/>
      <c r="I6" s="5"/>
      <c r="J6" s="5"/>
      <c r="K6" s="5"/>
      <c r="L6" s="5"/>
      <c r="M6" s="5"/>
      <c r="N6" s="5"/>
      <c r="O6" s="5"/>
      <c r="P6" s="5"/>
      <c r="Q6" s="5"/>
      <c r="R6" s="5"/>
      <c r="S6" s="5"/>
    </row>
    <row r="7" spans="1:25" ht="18.75" customHeight="1" x14ac:dyDescent="0.2">
      <c r="A7" s="2"/>
      <c r="B7" s="274" t="s">
        <v>143</v>
      </c>
      <c r="C7" s="315"/>
      <c r="D7" s="315"/>
      <c r="E7" s="315"/>
      <c r="F7" s="315"/>
      <c r="G7" s="315"/>
      <c r="H7" s="315"/>
      <c r="I7" s="315"/>
      <c r="J7" s="315"/>
      <c r="K7" s="315"/>
      <c r="L7" s="315"/>
      <c r="M7" s="315"/>
      <c r="N7" s="315"/>
      <c r="O7" s="315"/>
      <c r="P7" s="315"/>
      <c r="Q7" s="315"/>
      <c r="R7" s="316"/>
      <c r="S7" s="5"/>
    </row>
    <row r="8" spans="1:25" ht="3" customHeight="1" x14ac:dyDescent="0.2">
      <c r="A8" s="2"/>
      <c r="B8" s="8"/>
      <c r="C8" s="8"/>
      <c r="D8" s="8"/>
      <c r="E8" s="8"/>
      <c r="F8" s="8"/>
      <c r="G8" s="8"/>
      <c r="H8" s="8"/>
      <c r="I8" s="8"/>
      <c r="J8" s="8"/>
      <c r="K8" s="8"/>
      <c r="L8" s="8"/>
      <c r="M8" s="8"/>
      <c r="N8" s="8"/>
      <c r="O8" s="8"/>
      <c r="P8" s="8"/>
      <c r="Q8" s="8"/>
      <c r="R8" s="8"/>
      <c r="S8" s="5"/>
    </row>
    <row r="9" spans="1:25" ht="18.75" customHeight="1" x14ac:dyDescent="0.2">
      <c r="A9" s="2"/>
      <c r="B9" s="60" t="s">
        <v>82</v>
      </c>
      <c r="C9" s="60"/>
      <c r="D9" s="60"/>
      <c r="E9" s="61"/>
      <c r="F9" s="62" t="s">
        <v>14</v>
      </c>
      <c r="G9" s="62" t="s">
        <v>15</v>
      </c>
      <c r="H9" s="62" t="s">
        <v>16</v>
      </c>
      <c r="I9" s="62" t="s">
        <v>17</v>
      </c>
      <c r="J9" s="62" t="s">
        <v>18</v>
      </c>
      <c r="K9" s="62" t="s">
        <v>19</v>
      </c>
      <c r="L9" s="62" t="s">
        <v>20</v>
      </c>
      <c r="M9" s="62" t="s">
        <v>21</v>
      </c>
      <c r="N9" s="62" t="s">
        <v>22</v>
      </c>
      <c r="O9" s="62" t="s">
        <v>23</v>
      </c>
      <c r="P9" s="62" t="s">
        <v>24</v>
      </c>
      <c r="Q9" s="62" t="s">
        <v>25</v>
      </c>
      <c r="R9" s="63" t="s">
        <v>107</v>
      </c>
      <c r="S9" s="5"/>
    </row>
    <row r="10" spans="1:25" ht="12" customHeight="1" x14ac:dyDescent="0.2">
      <c r="A10" s="2"/>
      <c r="B10" s="67" t="s">
        <v>27</v>
      </c>
      <c r="C10" s="68"/>
      <c r="D10" s="69"/>
      <c r="E10" s="69"/>
      <c r="F10" s="69"/>
      <c r="G10" s="69"/>
      <c r="H10" s="69"/>
      <c r="I10" s="70"/>
      <c r="J10" s="70"/>
      <c r="K10" s="70"/>
      <c r="L10" s="70"/>
      <c r="M10" s="70"/>
      <c r="N10" s="70"/>
      <c r="O10" s="70"/>
      <c r="P10" s="70"/>
      <c r="Q10" s="70"/>
      <c r="R10" s="70"/>
      <c r="S10" s="5"/>
    </row>
    <row r="11" spans="1:25" ht="12.75" customHeight="1" x14ac:dyDescent="0.2">
      <c r="A11" s="2"/>
      <c r="B11" s="34" t="s">
        <v>28</v>
      </c>
      <c r="C11" s="35"/>
      <c r="D11" s="35"/>
      <c r="E11" s="35"/>
      <c r="F11" s="35">
        <v>1355</v>
      </c>
      <c r="G11" s="35">
        <v>4339</v>
      </c>
      <c r="H11" s="35">
        <v>3915</v>
      </c>
      <c r="I11" s="35">
        <v>3150</v>
      </c>
      <c r="J11" s="35">
        <v>5758</v>
      </c>
      <c r="K11" s="35">
        <v>2586</v>
      </c>
      <c r="L11" s="35">
        <v>3809</v>
      </c>
      <c r="M11" s="35">
        <v>4982</v>
      </c>
      <c r="N11" s="35">
        <v>4984</v>
      </c>
      <c r="O11" s="35">
        <v>6279</v>
      </c>
      <c r="P11" s="35">
        <v>6073</v>
      </c>
      <c r="Q11" s="35">
        <v>3623</v>
      </c>
      <c r="R11" s="36">
        <v>50853</v>
      </c>
      <c r="S11" s="5"/>
    </row>
    <row r="12" spans="1:25" ht="12.75" customHeight="1" x14ac:dyDescent="0.2">
      <c r="A12" s="2"/>
      <c r="B12" s="34" t="s">
        <v>29</v>
      </c>
      <c r="C12" s="35"/>
      <c r="D12" s="35"/>
      <c r="E12" s="35"/>
      <c r="F12" s="35">
        <v>1920</v>
      </c>
      <c r="G12" s="35">
        <v>2958</v>
      </c>
      <c r="H12" s="35">
        <v>7112</v>
      </c>
      <c r="I12" s="35">
        <v>5072</v>
      </c>
      <c r="J12" s="35">
        <v>6737</v>
      </c>
      <c r="K12" s="35">
        <v>3537</v>
      </c>
      <c r="L12" s="35">
        <v>4481</v>
      </c>
      <c r="M12" s="35">
        <v>4905</v>
      </c>
      <c r="N12" s="35">
        <v>7687</v>
      </c>
      <c r="O12" s="35">
        <v>5755</v>
      </c>
      <c r="P12" s="35">
        <v>4365</v>
      </c>
      <c r="Q12" s="35">
        <v>3870</v>
      </c>
      <c r="R12" s="36">
        <v>58399</v>
      </c>
      <c r="S12" s="5"/>
    </row>
    <row r="13" spans="1:25" ht="12.6" customHeight="1" x14ac:dyDescent="0.2">
      <c r="A13" s="2"/>
      <c r="B13" s="67" t="s">
        <v>30</v>
      </c>
      <c r="C13" s="71"/>
      <c r="D13" s="69"/>
      <c r="E13" s="69"/>
      <c r="F13" s="69"/>
      <c r="G13" s="69"/>
      <c r="H13" s="69"/>
      <c r="I13" s="69"/>
      <c r="J13" s="69"/>
      <c r="K13" s="69"/>
      <c r="L13" s="69"/>
      <c r="M13" s="69"/>
      <c r="N13" s="69"/>
      <c r="O13" s="69"/>
      <c r="P13" s="69"/>
      <c r="Q13" s="69"/>
      <c r="R13" s="71"/>
      <c r="S13" s="5"/>
    </row>
    <row r="14" spans="1:25" ht="12.75" customHeight="1" x14ac:dyDescent="0.2">
      <c r="A14" s="2"/>
      <c r="B14" s="34" t="s">
        <v>31</v>
      </c>
      <c r="C14" s="35"/>
      <c r="D14" s="35"/>
      <c r="E14" s="35"/>
      <c r="F14" s="35">
        <v>3201</v>
      </c>
      <c r="G14" s="35">
        <v>493</v>
      </c>
      <c r="H14" s="35">
        <v>98</v>
      </c>
      <c r="I14" s="35">
        <v>206</v>
      </c>
      <c r="J14" s="35">
        <v>178</v>
      </c>
      <c r="K14" s="35">
        <v>50</v>
      </c>
      <c r="L14" s="35">
        <v>0</v>
      </c>
      <c r="M14" s="35">
        <v>0</v>
      </c>
      <c r="N14" s="35">
        <v>152</v>
      </c>
      <c r="O14" s="35">
        <v>48</v>
      </c>
      <c r="P14" s="35">
        <v>242</v>
      </c>
      <c r="Q14" s="35">
        <v>4076</v>
      </c>
      <c r="R14" s="36">
        <v>8733</v>
      </c>
      <c r="S14" s="5"/>
    </row>
    <row r="15" spans="1:25" ht="12.6" customHeight="1" x14ac:dyDescent="0.2">
      <c r="A15" s="2"/>
      <c r="B15" s="67" t="s">
        <v>32</v>
      </c>
      <c r="C15" s="71"/>
      <c r="D15" s="69"/>
      <c r="E15" s="69"/>
      <c r="F15" s="69"/>
      <c r="G15" s="69"/>
      <c r="H15" s="69"/>
      <c r="I15" s="69"/>
      <c r="J15" s="69"/>
      <c r="K15" s="69"/>
      <c r="L15" s="69"/>
      <c r="M15" s="69"/>
      <c r="N15" s="69"/>
      <c r="O15" s="69"/>
      <c r="P15" s="69"/>
      <c r="Q15" s="69"/>
      <c r="R15" s="71"/>
      <c r="S15" s="5"/>
    </row>
    <row r="16" spans="1:25" ht="12.75" customHeight="1" x14ac:dyDescent="0.2">
      <c r="A16" s="2"/>
      <c r="B16" s="34" t="s">
        <v>33</v>
      </c>
      <c r="C16" s="35"/>
      <c r="D16" s="35"/>
      <c r="E16" s="35"/>
      <c r="F16" s="35">
        <v>12145</v>
      </c>
      <c r="G16" s="35">
        <v>3801</v>
      </c>
      <c r="H16" s="35">
        <v>7231</v>
      </c>
      <c r="I16" s="35">
        <v>6413</v>
      </c>
      <c r="J16" s="35">
        <v>7753</v>
      </c>
      <c r="K16" s="35">
        <v>3247</v>
      </c>
      <c r="L16" s="35">
        <v>1946</v>
      </c>
      <c r="M16" s="35">
        <v>2182</v>
      </c>
      <c r="N16" s="35">
        <v>6530</v>
      </c>
      <c r="O16" s="35">
        <v>14809</v>
      </c>
      <c r="P16" s="35">
        <v>17553</v>
      </c>
      <c r="Q16" s="35">
        <v>16255</v>
      </c>
      <c r="R16" s="36">
        <v>99865</v>
      </c>
      <c r="S16" s="5"/>
    </row>
    <row r="17" spans="1:21" ht="12.75" customHeight="1" x14ac:dyDescent="0.2">
      <c r="A17" s="2"/>
      <c r="B17" s="34" t="s">
        <v>34</v>
      </c>
      <c r="C17" s="35"/>
      <c r="D17" s="35"/>
      <c r="E17" s="35"/>
      <c r="F17" s="35">
        <v>10491</v>
      </c>
      <c r="G17" s="35">
        <v>10248</v>
      </c>
      <c r="H17" s="35">
        <v>14056</v>
      </c>
      <c r="I17" s="35">
        <v>16742</v>
      </c>
      <c r="J17" s="35">
        <v>30328</v>
      </c>
      <c r="K17" s="35">
        <v>2846</v>
      </c>
      <c r="L17" s="35">
        <v>2868</v>
      </c>
      <c r="M17" s="35">
        <v>3522</v>
      </c>
      <c r="N17" s="35">
        <v>7112</v>
      </c>
      <c r="O17" s="35">
        <v>7544</v>
      </c>
      <c r="P17" s="35">
        <v>10030</v>
      </c>
      <c r="Q17" s="35">
        <v>8212</v>
      </c>
      <c r="R17" s="36">
        <v>123999</v>
      </c>
      <c r="S17" s="5"/>
    </row>
    <row r="18" spans="1:21" ht="12.6" customHeight="1" x14ac:dyDescent="0.2">
      <c r="A18" s="2"/>
      <c r="B18" s="67" t="s">
        <v>35</v>
      </c>
      <c r="C18" s="71"/>
      <c r="D18" s="69"/>
      <c r="E18" s="69"/>
      <c r="F18" s="69"/>
      <c r="G18" s="69"/>
      <c r="H18" s="69"/>
      <c r="I18" s="69"/>
      <c r="J18" s="69"/>
      <c r="K18" s="69"/>
      <c r="L18" s="69"/>
      <c r="M18" s="69"/>
      <c r="N18" s="69"/>
      <c r="O18" s="69"/>
      <c r="P18" s="69"/>
      <c r="Q18" s="69"/>
      <c r="R18" s="71"/>
      <c r="S18" s="5"/>
    </row>
    <row r="19" spans="1:21" ht="12.75" customHeight="1" x14ac:dyDescent="0.2">
      <c r="A19" s="2"/>
      <c r="B19" s="34" t="s">
        <v>36</v>
      </c>
      <c r="C19" s="35"/>
      <c r="D19" s="35"/>
      <c r="E19" s="35"/>
      <c r="F19" s="35">
        <v>0</v>
      </c>
      <c r="G19" s="35">
        <v>460</v>
      </c>
      <c r="H19" s="35">
        <v>162</v>
      </c>
      <c r="I19" s="35">
        <v>650</v>
      </c>
      <c r="J19" s="35">
        <v>592</v>
      </c>
      <c r="K19" s="35">
        <v>523</v>
      </c>
      <c r="L19" s="35">
        <v>536</v>
      </c>
      <c r="M19" s="35">
        <v>0</v>
      </c>
      <c r="N19" s="35">
        <v>287</v>
      </c>
      <c r="O19" s="35">
        <v>825</v>
      </c>
      <c r="P19" s="35">
        <v>658</v>
      </c>
      <c r="Q19" s="35">
        <v>583</v>
      </c>
      <c r="R19" s="36">
        <v>5276</v>
      </c>
      <c r="S19" s="5"/>
    </row>
    <row r="20" spans="1:21" ht="12.75" customHeight="1" x14ac:dyDescent="0.2">
      <c r="A20" s="2"/>
      <c r="B20" s="34" t="s">
        <v>37</v>
      </c>
      <c r="C20" s="35"/>
      <c r="D20" s="35"/>
      <c r="E20" s="35"/>
      <c r="F20" s="35">
        <v>3409</v>
      </c>
      <c r="G20" s="35">
        <v>3332</v>
      </c>
      <c r="H20" s="35">
        <v>1785</v>
      </c>
      <c r="I20" s="35">
        <v>2815</v>
      </c>
      <c r="J20" s="35">
        <v>2427</v>
      </c>
      <c r="K20" s="35">
        <v>1798</v>
      </c>
      <c r="L20" s="35">
        <v>1408</v>
      </c>
      <c r="M20" s="35">
        <v>1354</v>
      </c>
      <c r="N20" s="35">
        <v>2065</v>
      </c>
      <c r="O20" s="35">
        <v>2952</v>
      </c>
      <c r="P20" s="35">
        <v>2536</v>
      </c>
      <c r="Q20" s="35">
        <v>2673</v>
      </c>
      <c r="R20" s="36">
        <v>28554</v>
      </c>
      <c r="S20" s="5"/>
    </row>
    <row r="21" spans="1:21" ht="12.75" customHeight="1" x14ac:dyDescent="0.2">
      <c r="A21" s="2"/>
      <c r="B21" s="34" t="s">
        <v>38</v>
      </c>
      <c r="C21" s="35"/>
      <c r="D21" s="35"/>
      <c r="E21" s="35"/>
      <c r="F21" s="35">
        <v>175</v>
      </c>
      <c r="G21" s="35">
        <v>339</v>
      </c>
      <c r="H21" s="35">
        <v>8547</v>
      </c>
      <c r="I21" s="35">
        <v>3209</v>
      </c>
      <c r="J21" s="35">
        <v>34733</v>
      </c>
      <c r="K21" s="35">
        <v>13470</v>
      </c>
      <c r="L21" s="35">
        <v>11472</v>
      </c>
      <c r="M21" s="35">
        <v>15722</v>
      </c>
      <c r="N21" s="35">
        <v>2476</v>
      </c>
      <c r="O21" s="35">
        <v>19658</v>
      </c>
      <c r="P21" s="35">
        <v>18344</v>
      </c>
      <c r="Q21" s="35">
        <v>29632</v>
      </c>
      <c r="R21" s="36">
        <v>157777</v>
      </c>
      <c r="S21" s="5"/>
    </row>
    <row r="22" spans="1:21" ht="12.75" customHeight="1" x14ac:dyDescent="0.2">
      <c r="A22" s="2"/>
      <c r="B22" s="34" t="s">
        <v>39</v>
      </c>
      <c r="C22" s="35"/>
      <c r="D22" s="35"/>
      <c r="E22" s="35"/>
      <c r="F22" s="35">
        <v>37621</v>
      </c>
      <c r="G22" s="35">
        <v>39270</v>
      </c>
      <c r="H22" s="35">
        <v>44408</v>
      </c>
      <c r="I22" s="35">
        <v>41973</v>
      </c>
      <c r="J22" s="35">
        <v>52410</v>
      </c>
      <c r="K22" s="35">
        <v>37001</v>
      </c>
      <c r="L22" s="35">
        <v>36329</v>
      </c>
      <c r="M22" s="35">
        <v>48483</v>
      </c>
      <c r="N22" s="35">
        <v>37930</v>
      </c>
      <c r="O22" s="35">
        <v>44379</v>
      </c>
      <c r="P22" s="35">
        <v>24797</v>
      </c>
      <c r="Q22" s="35">
        <v>28621</v>
      </c>
      <c r="R22" s="36">
        <v>473222</v>
      </c>
      <c r="S22" s="5"/>
    </row>
    <row r="23" spans="1:21" ht="12.6" customHeight="1" x14ac:dyDescent="0.2">
      <c r="A23" s="2"/>
      <c r="B23" s="67" t="s">
        <v>40</v>
      </c>
      <c r="C23" s="71"/>
      <c r="D23" s="69"/>
      <c r="E23" s="69"/>
      <c r="F23" s="69"/>
      <c r="G23" s="69"/>
      <c r="H23" s="69"/>
      <c r="I23" s="69"/>
      <c r="J23" s="69"/>
      <c r="K23" s="69"/>
      <c r="L23" s="69"/>
      <c r="M23" s="69"/>
      <c r="N23" s="69"/>
      <c r="O23" s="69"/>
      <c r="P23" s="69"/>
      <c r="Q23" s="69"/>
      <c r="R23" s="71"/>
      <c r="S23" s="5"/>
    </row>
    <row r="24" spans="1:21" ht="12.75" customHeight="1" x14ac:dyDescent="0.2">
      <c r="A24" s="2"/>
      <c r="B24" s="34" t="s">
        <v>41</v>
      </c>
      <c r="C24" s="35"/>
      <c r="D24" s="35"/>
      <c r="E24" s="35"/>
      <c r="F24" s="35">
        <v>5771</v>
      </c>
      <c r="G24" s="35">
        <v>8588</v>
      </c>
      <c r="H24" s="35">
        <v>8134</v>
      </c>
      <c r="I24" s="35">
        <v>7023</v>
      </c>
      <c r="J24" s="35">
        <v>7685</v>
      </c>
      <c r="K24" s="35">
        <v>711</v>
      </c>
      <c r="L24" s="35">
        <v>405</v>
      </c>
      <c r="M24" s="35">
        <v>889</v>
      </c>
      <c r="N24" s="35">
        <v>153</v>
      </c>
      <c r="O24" s="35">
        <v>1675</v>
      </c>
      <c r="P24" s="35">
        <v>1805</v>
      </c>
      <c r="Q24" s="35">
        <v>2629</v>
      </c>
      <c r="R24" s="36">
        <v>45468</v>
      </c>
      <c r="S24" s="5"/>
    </row>
    <row r="25" spans="1:21" ht="12.6" customHeight="1" x14ac:dyDescent="0.2">
      <c r="A25" s="2"/>
      <c r="B25" s="67" t="s">
        <v>42</v>
      </c>
      <c r="C25" s="71"/>
      <c r="D25" s="69"/>
      <c r="E25" s="69"/>
      <c r="F25" s="69"/>
      <c r="G25" s="69"/>
      <c r="H25" s="69"/>
      <c r="I25" s="69"/>
      <c r="J25" s="69"/>
      <c r="K25" s="69"/>
      <c r="L25" s="69"/>
      <c r="M25" s="69"/>
      <c r="N25" s="69"/>
      <c r="O25" s="69"/>
      <c r="P25" s="69"/>
      <c r="Q25" s="69"/>
      <c r="R25" s="71"/>
      <c r="S25" s="5"/>
    </row>
    <row r="26" spans="1:21" ht="12.75" customHeight="1" x14ac:dyDescent="0.2">
      <c r="A26" s="2"/>
      <c r="B26" s="34" t="s">
        <v>43</v>
      </c>
      <c r="C26" s="35"/>
      <c r="D26" s="35"/>
      <c r="E26" s="35"/>
      <c r="F26" s="35">
        <v>0</v>
      </c>
      <c r="G26" s="35">
        <v>117</v>
      </c>
      <c r="H26" s="35">
        <v>82</v>
      </c>
      <c r="I26" s="35">
        <v>19</v>
      </c>
      <c r="J26" s="35">
        <v>100</v>
      </c>
      <c r="K26" s="35">
        <v>548</v>
      </c>
      <c r="L26" s="35">
        <v>75</v>
      </c>
      <c r="M26" s="35">
        <v>370</v>
      </c>
      <c r="N26" s="35">
        <v>40</v>
      </c>
      <c r="O26" s="35">
        <v>43</v>
      </c>
      <c r="P26" s="35">
        <v>87</v>
      </c>
      <c r="Q26" s="35">
        <v>182</v>
      </c>
      <c r="R26" s="36">
        <v>1663</v>
      </c>
      <c r="S26" s="5"/>
    </row>
    <row r="27" spans="1:21" ht="12.75" customHeight="1" x14ac:dyDescent="0.2">
      <c r="A27" s="2"/>
      <c r="B27" s="34" t="s">
        <v>44</v>
      </c>
      <c r="C27" s="35"/>
      <c r="D27" s="35"/>
      <c r="E27" s="35"/>
      <c r="F27" s="35">
        <v>5368</v>
      </c>
      <c r="G27" s="35">
        <v>8819</v>
      </c>
      <c r="H27" s="35">
        <v>3760</v>
      </c>
      <c r="I27" s="35">
        <v>1905</v>
      </c>
      <c r="J27" s="35">
        <v>1911</v>
      </c>
      <c r="K27" s="35">
        <v>1070</v>
      </c>
      <c r="L27" s="35">
        <v>536</v>
      </c>
      <c r="M27" s="35">
        <v>785</v>
      </c>
      <c r="N27" s="35">
        <v>1769</v>
      </c>
      <c r="O27" s="35">
        <v>2284</v>
      </c>
      <c r="P27" s="35">
        <v>1827</v>
      </c>
      <c r="Q27" s="35">
        <v>2700</v>
      </c>
      <c r="R27" s="36">
        <v>32734</v>
      </c>
      <c r="S27" s="5"/>
    </row>
    <row r="28" spans="1:21" ht="12.75" customHeight="1" x14ac:dyDescent="0.2">
      <c r="A28" s="2"/>
      <c r="B28" s="34" t="s">
        <v>96</v>
      </c>
      <c r="C28" s="35"/>
      <c r="D28" s="35"/>
      <c r="E28" s="35"/>
      <c r="F28" s="35">
        <v>3662</v>
      </c>
      <c r="G28" s="35">
        <v>5938</v>
      </c>
      <c r="H28" s="35">
        <v>5874</v>
      </c>
      <c r="I28" s="35">
        <v>5993</v>
      </c>
      <c r="J28" s="35">
        <v>6310</v>
      </c>
      <c r="K28" s="35">
        <v>5783</v>
      </c>
      <c r="L28" s="35">
        <v>2813</v>
      </c>
      <c r="M28" s="35">
        <v>4009</v>
      </c>
      <c r="N28" s="35">
        <v>5048</v>
      </c>
      <c r="O28" s="35">
        <v>7953</v>
      </c>
      <c r="P28" s="35">
        <v>8800</v>
      </c>
      <c r="Q28" s="35">
        <v>7029</v>
      </c>
      <c r="R28" s="36">
        <v>69212</v>
      </c>
      <c r="S28" s="5"/>
    </row>
    <row r="29" spans="1:21" ht="12.75" customHeight="1" x14ac:dyDescent="0.2">
      <c r="A29" s="2"/>
      <c r="B29" s="34" t="s">
        <v>45</v>
      </c>
      <c r="C29" s="35"/>
      <c r="D29" s="35"/>
      <c r="E29" s="35"/>
      <c r="F29" s="35">
        <v>229</v>
      </c>
      <c r="G29" s="35">
        <v>286</v>
      </c>
      <c r="H29" s="35">
        <v>350</v>
      </c>
      <c r="I29" s="35">
        <v>639</v>
      </c>
      <c r="J29" s="35">
        <v>382</v>
      </c>
      <c r="K29" s="35">
        <v>478</v>
      </c>
      <c r="L29" s="35">
        <v>78</v>
      </c>
      <c r="M29" s="35">
        <v>113</v>
      </c>
      <c r="N29" s="35">
        <v>487</v>
      </c>
      <c r="O29" s="35">
        <v>227</v>
      </c>
      <c r="P29" s="35">
        <v>198</v>
      </c>
      <c r="Q29" s="35">
        <v>651</v>
      </c>
      <c r="R29" s="36">
        <v>4118</v>
      </c>
      <c r="S29" s="5"/>
    </row>
    <row r="30" spans="1:21" ht="12.6" customHeight="1" x14ac:dyDescent="0.2">
      <c r="A30" s="2"/>
      <c r="B30" s="67" t="s">
        <v>46</v>
      </c>
      <c r="C30" s="71"/>
      <c r="D30" s="69"/>
      <c r="E30" s="69"/>
      <c r="F30" s="69"/>
      <c r="G30" s="69"/>
      <c r="H30" s="69"/>
      <c r="I30" s="69"/>
      <c r="J30" s="69"/>
      <c r="K30" s="69"/>
      <c r="L30" s="69"/>
      <c r="M30" s="69"/>
      <c r="N30" s="69"/>
      <c r="O30" s="69"/>
      <c r="P30" s="69"/>
      <c r="Q30" s="69"/>
      <c r="R30" s="71"/>
      <c r="S30" s="5"/>
    </row>
    <row r="31" spans="1:21" ht="12.75" customHeight="1" x14ac:dyDescent="0.2">
      <c r="A31" s="2"/>
      <c r="B31" s="34" t="s">
        <v>47</v>
      </c>
      <c r="C31" s="35"/>
      <c r="D31" s="35"/>
      <c r="E31" s="35"/>
      <c r="F31" s="35">
        <v>32778</v>
      </c>
      <c r="G31" s="35">
        <v>43760</v>
      </c>
      <c r="H31" s="35">
        <v>26129</v>
      </c>
      <c r="I31" s="35">
        <v>3929</v>
      </c>
      <c r="J31" s="35">
        <v>5891</v>
      </c>
      <c r="K31" s="35">
        <v>1934</v>
      </c>
      <c r="L31" s="35">
        <v>7211</v>
      </c>
      <c r="M31" s="35">
        <v>16813</v>
      </c>
      <c r="N31" s="35">
        <v>5877</v>
      </c>
      <c r="O31" s="35">
        <v>16339</v>
      </c>
      <c r="P31" s="35">
        <v>18739</v>
      </c>
      <c r="Q31" s="35">
        <v>19599</v>
      </c>
      <c r="R31" s="36">
        <v>198999</v>
      </c>
      <c r="S31" s="5"/>
    </row>
    <row r="32" spans="1:21" ht="12.6" customHeight="1" x14ac:dyDescent="0.2">
      <c r="A32" s="2"/>
      <c r="B32" s="67" t="s">
        <v>48</v>
      </c>
      <c r="C32" s="71"/>
      <c r="D32" s="69"/>
      <c r="E32" s="69"/>
      <c r="F32" s="69"/>
      <c r="G32" s="69"/>
      <c r="H32" s="69"/>
      <c r="I32" s="69"/>
      <c r="J32" s="69"/>
      <c r="K32" s="69"/>
      <c r="L32" s="69"/>
      <c r="M32" s="69"/>
      <c r="N32" s="69"/>
      <c r="O32" s="69"/>
      <c r="P32" s="69"/>
      <c r="Q32" s="69"/>
      <c r="R32" s="71"/>
      <c r="S32" s="5"/>
      <c r="T32" s="9"/>
      <c r="U32" s="9"/>
    </row>
    <row r="33" spans="1:19" ht="12.75" customHeight="1" x14ac:dyDescent="0.2">
      <c r="A33" s="2"/>
      <c r="B33" s="34" t="s">
        <v>49</v>
      </c>
      <c r="C33" s="35"/>
      <c r="D33" s="35"/>
      <c r="E33" s="35"/>
      <c r="F33" s="35">
        <v>28894</v>
      </c>
      <c r="G33" s="35">
        <v>32436</v>
      </c>
      <c r="H33" s="35">
        <v>42748</v>
      </c>
      <c r="I33" s="35">
        <v>20229</v>
      </c>
      <c r="J33" s="35">
        <v>85948</v>
      </c>
      <c r="K33" s="35">
        <v>23154</v>
      </c>
      <c r="L33" s="35">
        <v>23768</v>
      </c>
      <c r="M33" s="35">
        <v>19622</v>
      </c>
      <c r="N33" s="35">
        <v>31399</v>
      </c>
      <c r="O33" s="35">
        <v>51919</v>
      </c>
      <c r="P33" s="35">
        <v>52014</v>
      </c>
      <c r="Q33" s="35">
        <v>36660</v>
      </c>
      <c r="R33" s="36">
        <v>448791</v>
      </c>
      <c r="S33" s="5"/>
    </row>
    <row r="34" spans="1:19" ht="12.75" customHeight="1" x14ac:dyDescent="0.2">
      <c r="A34" s="2"/>
      <c r="B34" s="34" t="s">
        <v>50</v>
      </c>
      <c r="C34" s="35"/>
      <c r="D34" s="35"/>
      <c r="E34" s="35"/>
      <c r="F34" s="35">
        <v>0</v>
      </c>
      <c r="G34" s="35">
        <v>0</v>
      </c>
      <c r="H34" s="35">
        <v>0</v>
      </c>
      <c r="I34" s="35">
        <v>0</v>
      </c>
      <c r="J34" s="35">
        <v>0</v>
      </c>
      <c r="K34" s="35">
        <v>0</v>
      </c>
      <c r="L34" s="35">
        <v>0</v>
      </c>
      <c r="M34" s="35">
        <v>0</v>
      </c>
      <c r="N34" s="35">
        <v>0</v>
      </c>
      <c r="O34" s="35">
        <v>0</v>
      </c>
      <c r="P34" s="35">
        <v>0</v>
      </c>
      <c r="Q34" s="35">
        <v>0</v>
      </c>
      <c r="R34" s="36">
        <v>0</v>
      </c>
      <c r="S34" s="5"/>
    </row>
    <row r="35" spans="1:19" ht="12.75" customHeight="1" x14ac:dyDescent="0.2">
      <c r="A35" s="2"/>
      <c r="B35" s="34" t="s">
        <v>51</v>
      </c>
      <c r="C35" s="35"/>
      <c r="D35" s="35"/>
      <c r="E35" s="35"/>
      <c r="F35" s="35">
        <v>22247</v>
      </c>
      <c r="G35" s="35">
        <v>27173</v>
      </c>
      <c r="H35" s="35">
        <v>18334</v>
      </c>
      <c r="I35" s="35">
        <v>19810</v>
      </c>
      <c r="J35" s="35">
        <v>20957</v>
      </c>
      <c r="K35" s="35">
        <v>11748</v>
      </c>
      <c r="L35" s="35">
        <v>7324</v>
      </c>
      <c r="M35" s="35">
        <v>8940</v>
      </c>
      <c r="N35" s="35">
        <v>15190</v>
      </c>
      <c r="O35" s="35">
        <v>1232</v>
      </c>
      <c r="P35" s="35">
        <v>2928</v>
      </c>
      <c r="Q35" s="35">
        <v>21141</v>
      </c>
      <c r="R35" s="36">
        <v>177024</v>
      </c>
      <c r="S35" s="5"/>
    </row>
    <row r="36" spans="1:19" ht="12.75" customHeight="1" x14ac:dyDescent="0.2">
      <c r="A36" s="2"/>
      <c r="B36" s="34" t="s">
        <v>52</v>
      </c>
      <c r="C36" s="35"/>
      <c r="D36" s="35"/>
      <c r="E36" s="35"/>
      <c r="F36" s="35">
        <v>41682</v>
      </c>
      <c r="G36" s="35">
        <v>42596</v>
      </c>
      <c r="H36" s="35">
        <v>32601</v>
      </c>
      <c r="I36" s="35">
        <v>27129</v>
      </c>
      <c r="J36" s="35">
        <v>50231</v>
      </c>
      <c r="K36" s="35">
        <v>45908</v>
      </c>
      <c r="L36" s="35">
        <v>30788</v>
      </c>
      <c r="M36" s="35">
        <v>27034</v>
      </c>
      <c r="N36" s="35">
        <v>32377</v>
      </c>
      <c r="O36" s="35">
        <v>33919</v>
      </c>
      <c r="P36" s="35">
        <v>26090</v>
      </c>
      <c r="Q36" s="35">
        <v>50798</v>
      </c>
      <c r="R36" s="36">
        <v>441153</v>
      </c>
      <c r="S36" s="5"/>
    </row>
    <row r="37" spans="1:19" s="12" customFormat="1" ht="12.75" customHeight="1" x14ac:dyDescent="0.2">
      <c r="A37" s="10"/>
      <c r="B37" s="72" t="s">
        <v>53</v>
      </c>
      <c r="C37" s="73"/>
      <c r="D37" s="73"/>
      <c r="E37" s="73"/>
      <c r="F37" s="73">
        <f>SUM(F11:F12)+F14+SUM(F16:F17)+SUM(F19:F22)+F24+SUM(F26:F29)+F31+SUM(F33:F36)</f>
        <v>210948</v>
      </c>
      <c r="G37" s="73">
        <f t="shared" ref="G37:Q37" si="0">SUM(G11:G12)+G14+SUM(G16:G17)+SUM(G19:G22)+G24+SUM(G26:G29)+G31+SUM(G33:G36)</f>
        <v>234953</v>
      </c>
      <c r="H37" s="73">
        <f t="shared" si="0"/>
        <v>225326</v>
      </c>
      <c r="I37" s="73">
        <f t="shared" si="0"/>
        <v>166906</v>
      </c>
      <c r="J37" s="73">
        <f t="shared" si="0"/>
        <v>320331</v>
      </c>
      <c r="K37" s="73">
        <f t="shared" si="0"/>
        <v>156392</v>
      </c>
      <c r="L37" s="73">
        <f t="shared" si="0"/>
        <v>135847</v>
      </c>
      <c r="M37" s="73">
        <f t="shared" si="0"/>
        <v>159725</v>
      </c>
      <c r="N37" s="73">
        <f t="shared" si="0"/>
        <v>161563</v>
      </c>
      <c r="O37" s="73">
        <f t="shared" si="0"/>
        <v>217840</v>
      </c>
      <c r="P37" s="73">
        <f t="shared" si="0"/>
        <v>197086</v>
      </c>
      <c r="Q37" s="73">
        <f t="shared" si="0"/>
        <v>238934</v>
      </c>
      <c r="R37" s="73">
        <f>SUM(R11:R12)+R14+SUM(R16:R17)+SUM(R19:R22)+R24+SUM(R26:R29)+R31+SUM(R33:R36)</f>
        <v>2425840</v>
      </c>
      <c r="S37" s="11"/>
    </row>
    <row r="38" spans="1:19" ht="2.4500000000000002" customHeight="1" thickBot="1" x14ac:dyDescent="0.25">
      <c r="A38" s="2"/>
      <c r="B38" s="64"/>
      <c r="C38" s="65"/>
      <c r="D38" s="65"/>
      <c r="E38" s="65"/>
      <c r="F38" s="65"/>
      <c r="G38" s="65"/>
      <c r="H38" s="65"/>
      <c r="I38" s="66"/>
      <c r="J38" s="66"/>
      <c r="K38" s="66"/>
      <c r="L38" s="66"/>
      <c r="M38" s="66"/>
      <c r="N38" s="66"/>
      <c r="O38" s="66"/>
      <c r="P38" s="66"/>
      <c r="Q38" s="66"/>
      <c r="R38" s="66"/>
      <c r="S38" s="5"/>
    </row>
    <row r="39" spans="1:19" ht="3" customHeight="1" x14ac:dyDescent="0.2">
      <c r="A39" s="2"/>
      <c r="B39" s="13"/>
      <c r="C39" s="14"/>
      <c r="D39" s="15"/>
      <c r="E39" s="15"/>
      <c r="F39" s="15"/>
      <c r="G39" s="15"/>
      <c r="H39" s="15"/>
      <c r="I39" s="5"/>
      <c r="J39" s="5"/>
      <c r="K39" s="5"/>
      <c r="L39" s="5"/>
      <c r="M39" s="5"/>
      <c r="N39" s="5"/>
      <c r="O39" s="5"/>
      <c r="P39" s="5"/>
      <c r="Q39" s="5"/>
      <c r="R39" s="5"/>
      <c r="S39" s="5"/>
    </row>
    <row r="40" spans="1:19" s="37" customFormat="1" ht="11.25" customHeight="1" x14ac:dyDescent="0.2">
      <c r="A40" s="74"/>
      <c r="B40" s="81" t="s">
        <v>206</v>
      </c>
      <c r="C40" s="74"/>
      <c r="D40" s="74"/>
      <c r="E40" s="74"/>
      <c r="F40" s="74"/>
      <c r="G40" s="74"/>
      <c r="H40" s="74"/>
      <c r="I40" s="75"/>
      <c r="J40" s="75"/>
      <c r="K40" s="75"/>
      <c r="L40" s="75"/>
      <c r="M40" s="75"/>
      <c r="N40" s="75"/>
      <c r="O40" s="75"/>
      <c r="P40" s="75"/>
      <c r="Q40" s="75"/>
      <c r="R40" s="75"/>
      <c r="S40" s="75"/>
    </row>
    <row r="41" spans="1:19" s="38" customFormat="1" ht="10.9" customHeight="1" x14ac:dyDescent="0.2">
      <c r="A41" s="76"/>
      <c r="B41" s="317" t="s">
        <v>218</v>
      </c>
      <c r="C41" s="317"/>
      <c r="D41" s="317"/>
      <c r="E41" s="317"/>
      <c r="F41" s="317"/>
      <c r="G41" s="317"/>
      <c r="H41" s="317"/>
      <c r="I41" s="317"/>
      <c r="J41" s="317"/>
      <c r="K41" s="317"/>
      <c r="L41" s="317"/>
      <c r="M41" s="317"/>
      <c r="N41" s="317"/>
      <c r="O41" s="317"/>
      <c r="P41" s="317"/>
      <c r="Q41" s="317"/>
      <c r="R41" s="317"/>
      <c r="S41" s="77"/>
    </row>
    <row r="42" spans="1:19" s="38" customFormat="1" ht="10.9" customHeight="1" x14ac:dyDescent="0.2">
      <c r="A42" s="76"/>
      <c r="B42" s="317" t="s">
        <v>219</v>
      </c>
      <c r="C42" s="317"/>
      <c r="D42" s="317"/>
      <c r="E42" s="317"/>
      <c r="F42" s="317"/>
      <c r="G42" s="317"/>
      <c r="H42" s="317"/>
      <c r="I42" s="317"/>
      <c r="J42" s="317"/>
      <c r="K42" s="317"/>
      <c r="L42" s="317"/>
      <c r="M42" s="317"/>
      <c r="N42" s="317"/>
      <c r="O42" s="317"/>
      <c r="P42" s="317"/>
      <c r="Q42" s="317"/>
      <c r="R42" s="317"/>
      <c r="S42" s="77"/>
    </row>
    <row r="43" spans="1:19" s="38" customFormat="1" ht="10.9" customHeight="1" x14ac:dyDescent="0.2">
      <c r="A43" s="76"/>
      <c r="B43" s="169" t="s">
        <v>204</v>
      </c>
      <c r="C43" s="79"/>
      <c r="D43" s="79"/>
      <c r="E43" s="79"/>
      <c r="F43" s="79"/>
      <c r="G43" s="79"/>
      <c r="H43" s="79"/>
      <c r="I43" s="79"/>
      <c r="J43" s="79"/>
      <c r="K43" s="79"/>
      <c r="L43" s="79"/>
      <c r="M43" s="79"/>
      <c r="N43" s="79"/>
      <c r="O43" s="79"/>
      <c r="P43" s="79"/>
      <c r="Q43" s="79"/>
      <c r="R43" s="79"/>
      <c r="S43" s="77"/>
    </row>
    <row r="44" spans="1:19" s="38" customFormat="1" ht="21.6" customHeight="1" x14ac:dyDescent="0.2">
      <c r="A44" s="76"/>
      <c r="B44" s="78"/>
      <c r="C44" s="50"/>
      <c r="D44" s="50"/>
      <c r="E44" s="50"/>
      <c r="F44" s="50"/>
      <c r="G44" s="50"/>
      <c r="H44" s="50"/>
      <c r="I44" s="50"/>
      <c r="J44" s="50"/>
      <c r="K44" s="50"/>
      <c r="L44" s="50"/>
      <c r="M44" s="50"/>
      <c r="N44" s="50"/>
      <c r="O44" s="50"/>
      <c r="P44" s="50"/>
      <c r="Q44" s="50"/>
      <c r="R44" s="50"/>
      <c r="S44" s="77"/>
    </row>
    <row r="45" spans="1:19" s="19" customFormat="1" ht="14.45" customHeight="1" x14ac:dyDescent="0.2">
      <c r="A45" s="18"/>
      <c r="B45" s="55"/>
      <c r="C45" s="20"/>
      <c r="D45" s="20"/>
      <c r="E45" s="20"/>
      <c r="F45" s="20"/>
      <c r="G45" s="20"/>
      <c r="H45" s="20"/>
      <c r="I45" s="20"/>
      <c r="J45" s="20"/>
      <c r="K45" s="20"/>
      <c r="L45" s="20"/>
      <c r="M45" s="20"/>
      <c r="N45" s="54"/>
      <c r="O45" s="54"/>
      <c r="P45" s="54"/>
      <c r="Q45" s="54"/>
      <c r="R45" s="54"/>
      <c r="S45" s="17"/>
    </row>
    <row r="46" spans="1:19" s="19" customFormat="1" ht="12" x14ac:dyDescent="0.2">
      <c r="A46" s="18"/>
      <c r="B46" s="55"/>
      <c r="C46" s="20"/>
      <c r="D46" s="20"/>
      <c r="E46" s="20"/>
      <c r="F46" s="20"/>
      <c r="G46" s="20"/>
      <c r="H46" s="20"/>
      <c r="I46" s="20"/>
      <c r="J46" s="20"/>
      <c r="K46" s="20"/>
      <c r="L46" s="20"/>
      <c r="M46" s="20"/>
      <c r="N46" s="289">
        <v>13</v>
      </c>
      <c r="O46" s="289"/>
      <c r="P46" s="289"/>
      <c r="Q46" s="289"/>
      <c r="R46" s="289"/>
      <c r="S46" s="17"/>
    </row>
    <row r="47" spans="1:19" s="19" customFormat="1" ht="12" customHeight="1" x14ac:dyDescent="0.2">
      <c r="A47" s="18"/>
      <c r="B47" s="55"/>
      <c r="C47" s="20"/>
      <c r="D47" s="20"/>
      <c r="E47" s="20"/>
      <c r="F47" s="20"/>
      <c r="G47" s="20"/>
      <c r="H47" s="20"/>
      <c r="I47" s="20"/>
      <c r="J47" s="20"/>
      <c r="K47" s="20"/>
      <c r="L47" s="20"/>
      <c r="M47" s="20"/>
      <c r="N47" s="20"/>
      <c r="O47" s="20"/>
      <c r="P47" s="20"/>
      <c r="Q47" s="20"/>
      <c r="R47" s="21"/>
      <c r="S47" s="17"/>
    </row>
  </sheetData>
  <sheetProtection selectLockedCells="1" selectUnlockedCells="1"/>
  <mergeCells count="5">
    <mergeCell ref="B4:R4"/>
    <mergeCell ref="B7:R7"/>
    <mergeCell ref="B41:R41"/>
    <mergeCell ref="N46:R46"/>
    <mergeCell ref="B42:R42"/>
  </mergeCells>
  <pageMargins left="0" right="0" top="0" bottom="0" header="0.51180555555555551" footer="0.51180555555555551"/>
  <pageSetup paperSize="9" scale="99" firstPageNumber="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756A-8268-4089-82F9-93E88DB0E5B9}">
  <dimension ref="A1:K103"/>
  <sheetViews>
    <sheetView zoomScaleNormal="100" workbookViewId="0"/>
  </sheetViews>
  <sheetFormatPr baseColWidth="10" defaultColWidth="8.7109375" defaultRowHeight="12" x14ac:dyDescent="0.2"/>
  <cols>
    <col min="1" max="1" width="5.28515625" style="83" customWidth="1"/>
    <col min="2" max="2" width="24.85546875" style="83" customWidth="1"/>
    <col min="3" max="3" width="11" style="83" customWidth="1"/>
    <col min="4" max="8" width="12.28515625" style="83" customWidth="1"/>
    <col min="9" max="9" width="5.28515625" style="83" customWidth="1"/>
    <col min="10" max="10" width="10" style="130" customWidth="1"/>
    <col min="11" max="11" width="12.7109375" style="130" customWidth="1"/>
    <col min="12" max="16384" width="8.7109375" style="83"/>
  </cols>
  <sheetData>
    <row r="1" spans="1:11" ht="24" customHeight="1" x14ac:dyDescent="0.2">
      <c r="A1" s="82"/>
      <c r="B1" s="82"/>
      <c r="C1" s="82"/>
      <c r="D1" s="82"/>
      <c r="E1" s="82"/>
      <c r="F1" s="82"/>
      <c r="G1" s="82"/>
      <c r="H1" s="82"/>
      <c r="I1" s="82"/>
    </row>
    <row r="2" spans="1:11" ht="17.25" customHeight="1" x14ac:dyDescent="0.2">
      <c r="A2" s="82"/>
      <c r="B2" s="82"/>
      <c r="C2" s="82"/>
      <c r="D2" s="82"/>
      <c r="E2" s="82"/>
      <c r="F2" s="82"/>
      <c r="G2" s="82"/>
      <c r="H2" s="82"/>
      <c r="I2" s="82"/>
    </row>
    <row r="3" spans="1:11" ht="15.75" customHeight="1" x14ac:dyDescent="0.2">
      <c r="A3" s="82"/>
      <c r="B3" s="82"/>
      <c r="C3" s="82"/>
      <c r="D3" s="82"/>
      <c r="E3" s="82"/>
      <c r="F3" s="82"/>
      <c r="G3" s="82"/>
      <c r="H3" s="82"/>
      <c r="I3" s="82"/>
    </row>
    <row r="4" spans="1:11" ht="14.25" customHeight="1" x14ac:dyDescent="0.2">
      <c r="A4" s="82"/>
      <c r="B4" s="82"/>
      <c r="C4" s="82"/>
      <c r="D4" s="82"/>
      <c r="E4" s="82"/>
      <c r="F4" s="82"/>
      <c r="G4" s="82"/>
      <c r="H4" s="82"/>
      <c r="I4" s="82"/>
    </row>
    <row r="5" spans="1:11" ht="12" customHeight="1" x14ac:dyDescent="0.2">
      <c r="A5" s="82"/>
      <c r="B5" s="82"/>
      <c r="C5" s="82"/>
      <c r="D5" s="82"/>
      <c r="E5" s="82"/>
      <c r="F5" s="82"/>
      <c r="G5" s="82"/>
      <c r="H5" s="82"/>
      <c r="I5" s="82"/>
    </row>
    <row r="6" spans="1:11" ht="14.25" customHeight="1" x14ac:dyDescent="0.2">
      <c r="A6" s="82"/>
      <c r="B6" s="57" t="s">
        <v>200</v>
      </c>
      <c r="C6" s="82"/>
      <c r="D6" s="89"/>
      <c r="E6" s="89"/>
      <c r="F6" s="89"/>
      <c r="G6" s="89"/>
      <c r="H6" s="89"/>
      <c r="I6" s="82"/>
    </row>
    <row r="7" spans="1:11" ht="14.25" customHeight="1" x14ac:dyDescent="0.2">
      <c r="A7" s="82"/>
      <c r="B7" s="297" t="s">
        <v>201</v>
      </c>
      <c r="C7" s="297"/>
      <c r="D7" s="297"/>
      <c r="E7" s="297"/>
      <c r="F7" s="297"/>
      <c r="G7" s="297"/>
      <c r="H7" s="297"/>
      <c r="I7" s="82"/>
    </row>
    <row r="8" spans="1:11" ht="3" customHeight="1" thickBot="1" x14ac:dyDescent="0.25">
      <c r="A8" s="82"/>
      <c r="B8" s="92"/>
      <c r="C8" s="92"/>
      <c r="D8" s="92"/>
      <c r="E8" s="92"/>
      <c r="F8" s="92"/>
      <c r="G8" s="92"/>
      <c r="H8" s="92"/>
      <c r="I8" s="82"/>
    </row>
    <row r="9" spans="1:11" ht="13.9" customHeight="1" x14ac:dyDescent="0.2">
      <c r="A9" s="82"/>
      <c r="B9" s="82"/>
      <c r="C9" s="82"/>
      <c r="D9" s="82"/>
      <c r="E9" s="82"/>
      <c r="F9" s="82"/>
      <c r="G9" s="82"/>
      <c r="H9" s="82"/>
      <c r="I9" s="82"/>
    </row>
    <row r="10" spans="1:11" ht="18.75" customHeight="1" x14ac:dyDescent="0.2">
      <c r="A10" s="82"/>
      <c r="B10" s="298" t="s">
        <v>144</v>
      </c>
      <c r="C10" s="299"/>
      <c r="D10" s="299"/>
      <c r="E10" s="299"/>
      <c r="F10" s="299"/>
      <c r="G10" s="299"/>
      <c r="H10" s="300"/>
      <c r="I10" s="82"/>
    </row>
    <row r="11" spans="1:11" ht="6" customHeight="1" x14ac:dyDescent="0.2">
      <c r="A11" s="82"/>
      <c r="B11" s="82"/>
      <c r="C11" s="82"/>
      <c r="D11" s="82"/>
      <c r="E11" s="82"/>
      <c r="F11" s="82"/>
      <c r="G11" s="82"/>
      <c r="H11" s="82"/>
      <c r="I11" s="82"/>
    </row>
    <row r="12" spans="1:11" ht="18.75" customHeight="1" x14ac:dyDescent="0.2">
      <c r="A12" s="82"/>
      <c r="B12" s="318" t="s">
        <v>145</v>
      </c>
      <c r="C12" s="319" t="s">
        <v>146</v>
      </c>
      <c r="D12" s="320" t="s">
        <v>147</v>
      </c>
      <c r="E12" s="320"/>
      <c r="F12" s="320"/>
      <c r="G12" s="320"/>
      <c r="H12" s="320"/>
      <c r="I12" s="82"/>
      <c r="K12" s="137"/>
    </row>
    <row r="13" spans="1:11" ht="18.75" customHeight="1" x14ac:dyDescent="0.2">
      <c r="A13" s="82"/>
      <c r="B13" s="318"/>
      <c r="C13" s="319"/>
      <c r="D13" s="147" t="s">
        <v>54</v>
      </c>
      <c r="E13" s="125" t="s">
        <v>55</v>
      </c>
      <c r="F13" s="125" t="s">
        <v>53</v>
      </c>
      <c r="G13" s="125" t="s">
        <v>56</v>
      </c>
      <c r="H13" s="125" t="s">
        <v>57</v>
      </c>
      <c r="I13" s="82"/>
      <c r="K13" s="137"/>
    </row>
    <row r="14" spans="1:11" ht="12.6" customHeight="1" x14ac:dyDescent="0.2">
      <c r="A14" s="82"/>
      <c r="B14" s="82" t="s">
        <v>148</v>
      </c>
      <c r="C14" s="82">
        <v>865</v>
      </c>
      <c r="D14" s="84">
        <v>11740</v>
      </c>
      <c r="E14" s="84">
        <v>15786</v>
      </c>
      <c r="F14" s="85">
        <f>D14+E14</f>
        <v>27526</v>
      </c>
      <c r="G14" s="165">
        <f>D14/F14</f>
        <v>0.42650584901547628</v>
      </c>
      <c r="H14" s="165">
        <f>1-G14</f>
        <v>0.57349415098452372</v>
      </c>
      <c r="I14" s="82"/>
      <c r="K14" s="137"/>
    </row>
    <row r="15" spans="1:11" ht="12.6" customHeight="1" x14ac:dyDescent="0.2">
      <c r="A15" s="82"/>
      <c r="B15" s="82" t="s">
        <v>149</v>
      </c>
      <c r="C15" s="82">
        <v>431</v>
      </c>
      <c r="D15" s="84">
        <v>4496</v>
      </c>
      <c r="E15" s="84">
        <v>5710</v>
      </c>
      <c r="F15" s="85">
        <f t="shared" ref="F15:F29" si="0">D15+E15</f>
        <v>10206</v>
      </c>
      <c r="G15" s="165">
        <f t="shared" ref="G15:G29" si="1">D15/F15</f>
        <v>0.44052518126592199</v>
      </c>
      <c r="H15" s="165">
        <f t="shared" ref="H15:H29" si="2">1-G15</f>
        <v>0.55947481873407801</v>
      </c>
      <c r="I15" s="82"/>
      <c r="K15" s="137"/>
    </row>
    <row r="16" spans="1:11" ht="12.6" customHeight="1" x14ac:dyDescent="0.2">
      <c r="A16" s="82"/>
      <c r="B16" s="82" t="s">
        <v>193</v>
      </c>
      <c r="C16" s="82">
        <v>281</v>
      </c>
      <c r="D16" s="84">
        <v>5506</v>
      </c>
      <c r="E16" s="84">
        <v>6676</v>
      </c>
      <c r="F16" s="85">
        <f t="shared" si="0"/>
        <v>12182</v>
      </c>
      <c r="G16" s="165">
        <f t="shared" si="1"/>
        <v>0.45197832868166149</v>
      </c>
      <c r="H16" s="165">
        <f t="shared" si="2"/>
        <v>0.54802167131833857</v>
      </c>
      <c r="I16" s="82"/>
      <c r="K16" s="137"/>
    </row>
    <row r="17" spans="1:11" ht="12.6" customHeight="1" x14ac:dyDescent="0.2">
      <c r="A17" s="82"/>
      <c r="B17" s="82" t="s">
        <v>154</v>
      </c>
      <c r="C17" s="82">
        <v>180</v>
      </c>
      <c r="D17" s="84">
        <v>14743</v>
      </c>
      <c r="E17" s="84">
        <v>17457</v>
      </c>
      <c r="F17" s="85">
        <f t="shared" si="0"/>
        <v>32200</v>
      </c>
      <c r="G17" s="165">
        <f t="shared" si="1"/>
        <v>0.45785714285714285</v>
      </c>
      <c r="H17" s="165">
        <f t="shared" si="2"/>
        <v>0.54214285714285715</v>
      </c>
      <c r="I17" s="82"/>
      <c r="K17" s="137"/>
    </row>
    <row r="18" spans="1:11" ht="12.6" customHeight="1" x14ac:dyDescent="0.2">
      <c r="A18" s="82"/>
      <c r="B18" s="82" t="s">
        <v>153</v>
      </c>
      <c r="C18" s="82">
        <v>149</v>
      </c>
      <c r="D18" s="84">
        <v>3757</v>
      </c>
      <c r="E18" s="84">
        <v>4389</v>
      </c>
      <c r="F18" s="85">
        <f t="shared" si="0"/>
        <v>8146</v>
      </c>
      <c r="G18" s="165">
        <f t="shared" si="1"/>
        <v>0.4612079548244537</v>
      </c>
      <c r="H18" s="165">
        <f t="shared" si="2"/>
        <v>0.53879204517554635</v>
      </c>
      <c r="I18" s="82"/>
      <c r="K18" s="137"/>
    </row>
    <row r="19" spans="1:11" ht="12.6" customHeight="1" x14ac:dyDescent="0.2">
      <c r="A19" s="82"/>
      <c r="B19" s="82" t="s">
        <v>150</v>
      </c>
      <c r="C19" s="82">
        <v>110</v>
      </c>
      <c r="D19" s="84">
        <v>1006718</v>
      </c>
      <c r="E19" s="84">
        <v>1141292</v>
      </c>
      <c r="F19" s="85">
        <f>D19+E19</f>
        <v>2148010</v>
      </c>
      <c r="G19" s="165">
        <f>D19/F19</f>
        <v>0.46867472684019162</v>
      </c>
      <c r="H19" s="165">
        <f>1-G19</f>
        <v>0.53132527315980838</v>
      </c>
      <c r="I19" s="82"/>
      <c r="K19" s="137"/>
    </row>
    <row r="20" spans="1:11" ht="12.6" customHeight="1" x14ac:dyDescent="0.2">
      <c r="A20" s="82"/>
      <c r="B20" s="82" t="s">
        <v>152</v>
      </c>
      <c r="C20" s="82">
        <v>87</v>
      </c>
      <c r="D20" s="84">
        <v>11266</v>
      </c>
      <c r="E20" s="84">
        <v>13113</v>
      </c>
      <c r="F20" s="85">
        <f>D20+E20</f>
        <v>24379</v>
      </c>
      <c r="G20" s="165">
        <f>D20/F20</f>
        <v>0.46211903687599981</v>
      </c>
      <c r="H20" s="165">
        <f>1-G20</f>
        <v>0.53788096312400024</v>
      </c>
      <c r="I20" s="82"/>
      <c r="K20" s="137"/>
    </row>
    <row r="21" spans="1:11" ht="12.6" customHeight="1" x14ac:dyDescent="0.2">
      <c r="A21" s="82"/>
      <c r="B21" s="82" t="s">
        <v>157</v>
      </c>
      <c r="C21" s="82">
        <v>55</v>
      </c>
      <c r="D21" s="84">
        <v>1984</v>
      </c>
      <c r="E21" s="84">
        <v>2069</v>
      </c>
      <c r="F21" s="85">
        <f t="shared" si="0"/>
        <v>4053</v>
      </c>
      <c r="G21" s="165">
        <f t="shared" si="1"/>
        <v>0.48951394029114237</v>
      </c>
      <c r="H21" s="165">
        <f t="shared" si="2"/>
        <v>0.51048605970885763</v>
      </c>
      <c r="I21" s="82"/>
      <c r="K21" s="137"/>
    </row>
    <row r="22" spans="1:11" ht="12.6" customHeight="1" x14ac:dyDescent="0.2">
      <c r="A22" s="82"/>
      <c r="B22" s="82" t="s">
        <v>156</v>
      </c>
      <c r="C22" s="82">
        <v>39</v>
      </c>
      <c r="D22" s="84">
        <v>1204</v>
      </c>
      <c r="E22" s="84">
        <v>1689</v>
      </c>
      <c r="F22" s="85">
        <f t="shared" si="0"/>
        <v>2893</v>
      </c>
      <c r="G22" s="165">
        <f t="shared" si="1"/>
        <v>0.41617697891462152</v>
      </c>
      <c r="H22" s="165">
        <f t="shared" si="2"/>
        <v>0.58382302108537854</v>
      </c>
      <c r="I22" s="82"/>
      <c r="K22" s="137"/>
    </row>
    <row r="23" spans="1:11" ht="12.6" customHeight="1" x14ac:dyDescent="0.2">
      <c r="A23" s="82"/>
      <c r="B23" s="82" t="s">
        <v>155</v>
      </c>
      <c r="C23" s="82">
        <v>37</v>
      </c>
      <c r="D23" s="84">
        <v>37340</v>
      </c>
      <c r="E23" s="84">
        <v>41946</v>
      </c>
      <c r="F23" s="85">
        <f>D23+E23</f>
        <v>79286</v>
      </c>
      <c r="G23" s="165">
        <f>D23/F23</f>
        <v>0.47095325782609793</v>
      </c>
      <c r="H23" s="165">
        <f>1-G23</f>
        <v>0.52904674217390202</v>
      </c>
      <c r="I23" s="82"/>
      <c r="K23" s="137"/>
    </row>
    <row r="24" spans="1:11" ht="12.6" customHeight="1" x14ac:dyDescent="0.2">
      <c r="A24" s="82"/>
      <c r="B24" s="82" t="s">
        <v>187</v>
      </c>
      <c r="C24" s="82">
        <v>25</v>
      </c>
      <c r="D24" s="84">
        <v>330</v>
      </c>
      <c r="E24" s="84">
        <v>403</v>
      </c>
      <c r="F24" s="85">
        <f>D24+E24</f>
        <v>733</v>
      </c>
      <c r="G24" s="165">
        <f>D24/F24</f>
        <v>0.45020463847203274</v>
      </c>
      <c r="H24" s="165">
        <f>1-G24</f>
        <v>0.54979536152796726</v>
      </c>
      <c r="I24" s="82"/>
      <c r="K24" s="137"/>
    </row>
    <row r="25" spans="1:11" ht="12.6" customHeight="1" x14ac:dyDescent="0.2">
      <c r="A25" s="82"/>
      <c r="B25" s="82" t="s">
        <v>151</v>
      </c>
      <c r="C25" s="82">
        <v>23</v>
      </c>
      <c r="D25" s="84">
        <v>693</v>
      </c>
      <c r="E25" s="84">
        <v>914</v>
      </c>
      <c r="F25" s="85">
        <f t="shared" si="0"/>
        <v>1607</v>
      </c>
      <c r="G25" s="165">
        <f t="shared" si="1"/>
        <v>0.43123833229620412</v>
      </c>
      <c r="H25" s="165">
        <f t="shared" si="2"/>
        <v>0.56876166770379588</v>
      </c>
      <c r="I25" s="82"/>
      <c r="K25" s="137"/>
    </row>
    <row r="26" spans="1:11" ht="12.6" customHeight="1" x14ac:dyDescent="0.2">
      <c r="A26" s="82"/>
      <c r="B26" s="82" t="s">
        <v>158</v>
      </c>
      <c r="C26" s="82">
        <v>16</v>
      </c>
      <c r="D26" s="84">
        <v>1045</v>
      </c>
      <c r="E26" s="84">
        <v>1275</v>
      </c>
      <c r="F26" s="85">
        <f t="shared" si="0"/>
        <v>2320</v>
      </c>
      <c r="G26" s="165">
        <f t="shared" si="1"/>
        <v>0.45043103448275862</v>
      </c>
      <c r="H26" s="165">
        <f t="shared" si="2"/>
        <v>0.54956896551724133</v>
      </c>
      <c r="I26" s="82"/>
      <c r="K26" s="137"/>
    </row>
    <row r="27" spans="1:11" ht="12.6" customHeight="1" x14ac:dyDescent="0.2">
      <c r="A27" s="82"/>
      <c r="B27" s="82" t="s">
        <v>159</v>
      </c>
      <c r="C27" s="82">
        <v>9</v>
      </c>
      <c r="D27" s="84">
        <v>554</v>
      </c>
      <c r="E27" s="84">
        <v>329</v>
      </c>
      <c r="F27" s="85">
        <f t="shared" si="0"/>
        <v>883</v>
      </c>
      <c r="G27" s="165">
        <f t="shared" si="1"/>
        <v>0.62740656851642129</v>
      </c>
      <c r="H27" s="165">
        <f t="shared" si="2"/>
        <v>0.37259343148357871</v>
      </c>
      <c r="I27" s="82"/>
      <c r="K27" s="137"/>
    </row>
    <row r="28" spans="1:11" ht="12.6" customHeight="1" x14ac:dyDescent="0.2">
      <c r="A28" s="82"/>
      <c r="B28" s="82" t="s">
        <v>160</v>
      </c>
      <c r="C28" s="82">
        <v>6</v>
      </c>
      <c r="D28" s="84">
        <v>29892</v>
      </c>
      <c r="E28" s="84">
        <v>41428</v>
      </c>
      <c r="F28" s="85">
        <f t="shared" si="0"/>
        <v>71320</v>
      </c>
      <c r="G28" s="165">
        <f t="shared" si="1"/>
        <v>0.41912507010656197</v>
      </c>
      <c r="H28" s="165">
        <f t="shared" si="2"/>
        <v>0.58087492989343803</v>
      </c>
      <c r="I28" s="82"/>
      <c r="K28" s="137"/>
    </row>
    <row r="29" spans="1:11" ht="12.6" customHeight="1" x14ac:dyDescent="0.2">
      <c r="A29" s="82"/>
      <c r="B29" s="82" t="s">
        <v>232</v>
      </c>
      <c r="C29" s="82">
        <v>3</v>
      </c>
      <c r="D29" s="84">
        <v>15</v>
      </c>
      <c r="E29" s="84">
        <v>81</v>
      </c>
      <c r="F29" s="85">
        <f t="shared" si="0"/>
        <v>96</v>
      </c>
      <c r="G29" s="165">
        <f t="shared" si="1"/>
        <v>0.15625</v>
      </c>
      <c r="H29" s="165">
        <f t="shared" si="2"/>
        <v>0.84375</v>
      </c>
      <c r="I29" s="82"/>
    </row>
    <row r="30" spans="1:11" ht="12.6" customHeight="1" x14ac:dyDescent="0.2">
      <c r="A30" s="82"/>
      <c r="B30" s="95" t="s">
        <v>53</v>
      </c>
      <c r="C30" s="98">
        <f>SUM(C14:C29)</f>
        <v>2316</v>
      </c>
      <c r="D30" s="98">
        <f>SUM(D14:D29)</f>
        <v>1131283</v>
      </c>
      <c r="E30" s="98">
        <f>SUM(E14:E29)</f>
        <v>1294557</v>
      </c>
      <c r="F30" s="98">
        <f>SUM(F14:F29)</f>
        <v>2425840</v>
      </c>
      <c r="G30" s="164">
        <f>D30/F30</f>
        <v>0.46634691488309205</v>
      </c>
      <c r="H30" s="164">
        <f>1-G30</f>
        <v>0.5336530851169079</v>
      </c>
      <c r="I30" s="82"/>
    </row>
    <row r="31" spans="1:11" ht="2.4500000000000002" customHeight="1" thickBot="1" x14ac:dyDescent="0.25">
      <c r="A31" s="82"/>
      <c r="B31" s="92"/>
      <c r="C31" s="92"/>
      <c r="D31" s="92"/>
      <c r="E31" s="92"/>
      <c r="F31" s="92"/>
      <c r="G31" s="92"/>
      <c r="H31" s="92"/>
      <c r="I31" s="82"/>
    </row>
    <row r="32" spans="1:11" ht="12.75" customHeight="1" x14ac:dyDescent="0.2">
      <c r="A32" s="82"/>
      <c r="B32" s="93" t="s">
        <v>203</v>
      </c>
      <c r="C32" s="82"/>
      <c r="D32" s="82"/>
      <c r="E32" s="82"/>
      <c r="F32" s="82"/>
      <c r="G32" s="82"/>
      <c r="H32" s="82"/>
      <c r="I32" s="82"/>
    </row>
    <row r="33" spans="1:9" ht="9" customHeight="1" x14ac:dyDescent="0.2">
      <c r="A33" s="82"/>
      <c r="B33" s="82"/>
      <c r="C33" s="82"/>
      <c r="D33" s="82"/>
      <c r="E33" s="82"/>
      <c r="F33" s="82"/>
      <c r="G33" s="82"/>
      <c r="H33" s="82"/>
      <c r="I33" s="82"/>
    </row>
    <row r="34" spans="1:9" ht="11.45" customHeight="1" x14ac:dyDescent="0.2">
      <c r="A34" s="82"/>
      <c r="B34" s="91"/>
      <c r="C34" s="82"/>
      <c r="D34" s="82"/>
      <c r="E34" s="82"/>
      <c r="F34" s="82"/>
      <c r="G34" s="82"/>
      <c r="H34" s="82"/>
      <c r="I34" s="82"/>
    </row>
    <row r="35" spans="1:9" ht="13.5" x14ac:dyDescent="0.2">
      <c r="A35" s="82"/>
      <c r="B35" s="134" t="s">
        <v>162</v>
      </c>
      <c r="C35" s="82"/>
      <c r="D35" s="82"/>
      <c r="E35" s="82"/>
      <c r="F35" s="82"/>
      <c r="G35" s="82"/>
      <c r="H35" s="82"/>
      <c r="I35" s="82"/>
    </row>
    <row r="36" spans="1:9" x14ac:dyDescent="0.2">
      <c r="A36" s="82"/>
      <c r="B36" s="82"/>
      <c r="C36" s="82"/>
      <c r="D36" s="82"/>
      <c r="E36" s="82"/>
      <c r="F36" s="82"/>
      <c r="G36" s="82"/>
      <c r="H36" s="82"/>
      <c r="I36" s="82"/>
    </row>
    <row r="37" spans="1:9" x14ac:dyDescent="0.2">
      <c r="A37" s="82"/>
      <c r="B37" s="82"/>
      <c r="C37" s="82"/>
      <c r="D37" s="82"/>
      <c r="E37" s="82"/>
      <c r="F37" s="82"/>
      <c r="G37" s="82"/>
      <c r="H37" s="82"/>
      <c r="I37" s="82"/>
    </row>
    <row r="38" spans="1:9" x14ac:dyDescent="0.2">
      <c r="A38" s="82"/>
      <c r="B38" s="82"/>
      <c r="C38" s="82"/>
      <c r="D38" s="82"/>
      <c r="E38" s="82"/>
      <c r="F38" s="82"/>
      <c r="G38" s="82"/>
      <c r="H38" s="82"/>
      <c r="I38" s="82"/>
    </row>
    <row r="39" spans="1:9" x14ac:dyDescent="0.2">
      <c r="A39" s="82"/>
      <c r="B39" s="82"/>
      <c r="C39" s="82"/>
      <c r="D39" s="82"/>
      <c r="E39" s="82"/>
      <c r="F39" s="82"/>
      <c r="G39" s="82"/>
      <c r="H39" s="82"/>
      <c r="I39" s="82"/>
    </row>
    <row r="40" spans="1:9" x14ac:dyDescent="0.2">
      <c r="A40" s="82"/>
      <c r="B40" s="82"/>
      <c r="C40" s="82"/>
      <c r="D40" s="82"/>
      <c r="E40" s="82"/>
      <c r="F40" s="82"/>
      <c r="G40" s="82"/>
      <c r="H40" s="82"/>
      <c r="I40" s="82"/>
    </row>
    <row r="41" spans="1:9" x14ac:dyDescent="0.2">
      <c r="A41" s="82"/>
      <c r="B41" s="82"/>
      <c r="C41" s="82"/>
      <c r="D41" s="82"/>
      <c r="E41" s="82"/>
      <c r="F41" s="82"/>
      <c r="G41" s="82"/>
      <c r="H41" s="82"/>
      <c r="I41" s="82"/>
    </row>
    <row r="42" spans="1:9" x14ac:dyDescent="0.2">
      <c r="A42" s="82"/>
      <c r="B42" s="82"/>
      <c r="C42" s="82"/>
      <c r="D42" s="82"/>
      <c r="E42" s="82"/>
      <c r="F42" s="82"/>
      <c r="G42" s="82"/>
      <c r="H42" s="82"/>
      <c r="I42" s="82"/>
    </row>
    <row r="43" spans="1:9" x14ac:dyDescent="0.2">
      <c r="A43" s="82"/>
      <c r="B43" s="82"/>
      <c r="C43" s="82"/>
      <c r="D43" s="82"/>
      <c r="E43" s="82"/>
      <c r="F43" s="82"/>
      <c r="G43" s="82"/>
      <c r="H43" s="82"/>
      <c r="I43" s="82"/>
    </row>
    <row r="44" spans="1:9" x14ac:dyDescent="0.2">
      <c r="A44" s="82"/>
      <c r="B44" s="82"/>
      <c r="C44" s="82"/>
      <c r="D44" s="82"/>
      <c r="E44" s="82"/>
      <c r="F44" s="82"/>
      <c r="G44" s="82"/>
      <c r="H44" s="82"/>
      <c r="I44" s="82"/>
    </row>
    <row r="45" spans="1:9" x14ac:dyDescent="0.2">
      <c r="A45" s="82"/>
      <c r="B45" s="82"/>
      <c r="C45" s="82"/>
      <c r="D45" s="82"/>
      <c r="E45" s="82"/>
      <c r="F45" s="82"/>
      <c r="G45" s="82"/>
      <c r="H45" s="82"/>
      <c r="I45" s="82"/>
    </row>
    <row r="46" spans="1:9" x14ac:dyDescent="0.2">
      <c r="A46" s="82"/>
      <c r="B46" s="82"/>
      <c r="C46" s="82"/>
      <c r="D46" s="82"/>
      <c r="E46" s="82"/>
      <c r="F46" s="82"/>
      <c r="G46" s="82"/>
      <c r="H46" s="82"/>
      <c r="I46" s="82"/>
    </row>
    <row r="47" spans="1:9" ht="18" customHeight="1" x14ac:dyDescent="0.2">
      <c r="A47" s="82"/>
      <c r="B47" s="82"/>
      <c r="C47" s="82"/>
      <c r="D47" s="82"/>
      <c r="E47" s="82"/>
      <c r="F47" s="82"/>
      <c r="G47" s="82"/>
      <c r="H47" s="82"/>
      <c r="I47" s="82"/>
    </row>
    <row r="48" spans="1:9" ht="13.5" x14ac:dyDescent="0.2">
      <c r="A48" s="82"/>
      <c r="B48" s="134"/>
      <c r="C48" s="82"/>
      <c r="D48" s="82"/>
      <c r="E48" s="82"/>
      <c r="F48" s="82"/>
      <c r="G48" s="82"/>
      <c r="H48" s="82"/>
      <c r="I48" s="82"/>
    </row>
    <row r="49" spans="1:9" x14ac:dyDescent="0.2">
      <c r="A49" s="82"/>
      <c r="B49" s="82"/>
      <c r="C49" s="82"/>
      <c r="D49" s="82"/>
      <c r="E49" s="82"/>
      <c r="F49" s="82"/>
      <c r="G49" s="82"/>
      <c r="H49" s="82"/>
      <c r="I49" s="82"/>
    </row>
    <row r="50" spans="1:9" x14ac:dyDescent="0.2">
      <c r="A50" s="82"/>
      <c r="B50" s="82"/>
      <c r="C50" s="82"/>
      <c r="D50" s="82"/>
      <c r="E50" s="82"/>
      <c r="F50" s="82"/>
      <c r="G50" s="82"/>
      <c r="H50" s="82"/>
      <c r="I50" s="82"/>
    </row>
    <row r="51" spans="1:9" x14ac:dyDescent="0.2">
      <c r="A51" s="82"/>
      <c r="B51" s="82"/>
      <c r="C51" s="82"/>
      <c r="D51" s="82"/>
      <c r="E51" s="82"/>
      <c r="F51" s="82"/>
      <c r="G51" s="82"/>
      <c r="H51" s="82"/>
      <c r="I51" s="82"/>
    </row>
    <row r="52" spans="1:9" x14ac:dyDescent="0.2">
      <c r="A52" s="82"/>
      <c r="B52" s="82"/>
      <c r="C52" s="82"/>
      <c r="D52" s="82"/>
      <c r="E52" s="82"/>
      <c r="F52" s="82"/>
      <c r="G52" s="82"/>
      <c r="H52" s="82"/>
      <c r="I52" s="82"/>
    </row>
    <row r="53" spans="1:9" x14ac:dyDescent="0.2">
      <c r="A53" s="82"/>
      <c r="B53" s="82"/>
      <c r="C53" s="82"/>
      <c r="D53" s="82"/>
      <c r="E53" s="82"/>
      <c r="F53" s="82"/>
      <c r="G53" s="82"/>
      <c r="H53" s="82"/>
      <c r="I53" s="82"/>
    </row>
    <row r="54" spans="1:9" x14ac:dyDescent="0.2">
      <c r="A54" s="82"/>
      <c r="B54" s="82"/>
      <c r="C54" s="82"/>
      <c r="D54" s="82"/>
      <c r="E54" s="82"/>
      <c r="F54" s="82"/>
      <c r="G54" s="82"/>
      <c r="H54" s="82"/>
      <c r="I54" s="82"/>
    </row>
    <row r="55" spans="1:9" x14ac:dyDescent="0.2">
      <c r="A55" s="82"/>
      <c r="B55" s="82"/>
      <c r="C55" s="82"/>
      <c r="D55" s="82"/>
      <c r="E55" s="82"/>
      <c r="F55" s="82"/>
      <c r="G55" s="82"/>
      <c r="H55" s="82"/>
      <c r="I55" s="82"/>
    </row>
    <row r="56" spans="1:9" x14ac:dyDescent="0.2">
      <c r="A56" s="82"/>
      <c r="B56" s="82"/>
      <c r="C56" s="82"/>
      <c r="D56" s="82"/>
      <c r="E56" s="82"/>
      <c r="F56" s="82"/>
      <c r="G56" s="82"/>
      <c r="H56" s="82"/>
      <c r="I56" s="82"/>
    </row>
    <row r="57" spans="1:9" x14ac:dyDescent="0.2">
      <c r="A57" s="82"/>
      <c r="B57" s="82"/>
      <c r="C57" s="82"/>
      <c r="D57" s="82"/>
      <c r="E57" s="82"/>
      <c r="F57" s="82"/>
      <c r="G57" s="82"/>
      <c r="H57" s="82"/>
      <c r="I57" s="82"/>
    </row>
    <row r="58" spans="1:9" x14ac:dyDescent="0.2">
      <c r="A58" s="82"/>
      <c r="B58" s="82"/>
      <c r="C58" s="82"/>
      <c r="D58" s="82"/>
      <c r="E58" s="82"/>
      <c r="F58" s="82"/>
      <c r="G58" s="82"/>
      <c r="H58" s="82"/>
      <c r="I58" s="82"/>
    </row>
    <row r="59" spans="1:9" x14ac:dyDescent="0.2">
      <c r="A59" s="82"/>
      <c r="B59" s="82"/>
      <c r="C59" s="82"/>
      <c r="D59" s="82"/>
      <c r="E59" s="82"/>
      <c r="F59" s="82"/>
      <c r="G59" s="82"/>
      <c r="H59" s="82"/>
      <c r="I59" s="82"/>
    </row>
    <row r="60" spans="1:9" x14ac:dyDescent="0.2">
      <c r="A60" s="82"/>
      <c r="B60" s="82"/>
      <c r="C60" s="82"/>
      <c r="D60" s="82"/>
      <c r="E60" s="82"/>
      <c r="F60" s="82"/>
      <c r="G60" s="82"/>
      <c r="H60" s="82"/>
      <c r="I60" s="82"/>
    </row>
    <row r="61" spans="1:9" x14ac:dyDescent="0.2">
      <c r="A61" s="82"/>
      <c r="B61" s="82"/>
      <c r="C61" s="82"/>
      <c r="D61" s="82"/>
      <c r="E61" s="82"/>
      <c r="F61" s="82"/>
      <c r="G61" s="82"/>
      <c r="H61" s="82"/>
      <c r="I61" s="82"/>
    </row>
    <row r="62" spans="1:9" ht="15" customHeight="1" x14ac:dyDescent="0.2">
      <c r="A62" s="82"/>
      <c r="B62" s="82"/>
      <c r="C62" s="82"/>
      <c r="D62" s="289">
        <v>14</v>
      </c>
      <c r="E62" s="289"/>
      <c r="F62" s="289"/>
      <c r="G62" s="289"/>
      <c r="H62" s="289"/>
      <c r="I62" s="82"/>
    </row>
    <row r="63" spans="1:9" ht="12" customHeight="1" x14ac:dyDescent="0.2">
      <c r="A63" s="82"/>
      <c r="B63" s="82"/>
      <c r="C63" s="82"/>
      <c r="D63" s="82"/>
      <c r="E63" s="82"/>
      <c r="F63" s="82"/>
      <c r="G63" s="82"/>
      <c r="H63" s="82"/>
      <c r="I63" s="82"/>
    </row>
    <row r="64" spans="1:9" x14ac:dyDescent="0.2">
      <c r="A64" s="87"/>
      <c r="B64" s="87"/>
      <c r="C64" s="87"/>
      <c r="D64" s="87"/>
      <c r="E64" s="87"/>
      <c r="F64" s="87"/>
      <c r="G64" s="87"/>
      <c r="H64" s="87"/>
      <c r="I64" s="87"/>
    </row>
    <row r="65" spans="1:9" x14ac:dyDescent="0.2">
      <c r="A65" s="88"/>
      <c r="B65" s="88"/>
      <c r="C65" s="88"/>
      <c r="D65" s="88"/>
      <c r="E65" s="88"/>
      <c r="F65" s="88"/>
      <c r="G65" s="88"/>
      <c r="H65" s="88"/>
      <c r="I65" s="88"/>
    </row>
    <row r="66" spans="1:9" x14ac:dyDescent="0.2">
      <c r="A66" s="88"/>
      <c r="B66" s="224" t="s">
        <v>230</v>
      </c>
      <c r="C66" s="224" t="s">
        <v>231</v>
      </c>
      <c r="D66" s="224" t="s">
        <v>54</v>
      </c>
      <c r="E66" s="224" t="s">
        <v>55</v>
      </c>
      <c r="F66" s="224"/>
      <c r="G66" s="224"/>
      <c r="H66" s="211"/>
      <c r="I66" s="211"/>
    </row>
    <row r="67" spans="1:9" x14ac:dyDescent="0.2">
      <c r="A67" s="88"/>
      <c r="B67" s="224" t="s">
        <v>148</v>
      </c>
      <c r="C67" s="224">
        <v>865</v>
      </c>
      <c r="D67" s="224">
        <v>11740</v>
      </c>
      <c r="E67" s="224">
        <v>15786</v>
      </c>
      <c r="F67" s="224">
        <f>SUM(D67:E67)</f>
        <v>27526</v>
      </c>
      <c r="G67" s="225">
        <f t="shared" ref="G67:G83" si="3">C67/$C$83</f>
        <v>0.37348877374784112</v>
      </c>
      <c r="H67" s="211"/>
      <c r="I67" s="211"/>
    </row>
    <row r="68" spans="1:9" x14ac:dyDescent="0.2">
      <c r="B68" s="148" t="s">
        <v>149</v>
      </c>
      <c r="C68" s="148">
        <v>431</v>
      </c>
      <c r="D68" s="148">
        <v>4496</v>
      </c>
      <c r="E68" s="148">
        <v>5710</v>
      </c>
      <c r="F68" s="224">
        <f t="shared" ref="F68:F83" si="4">SUM(D68:E68)</f>
        <v>10206</v>
      </c>
      <c r="G68" s="225">
        <f t="shared" si="3"/>
        <v>0.18609671848013817</v>
      </c>
      <c r="H68" s="212"/>
      <c r="I68" s="212"/>
    </row>
    <row r="69" spans="1:9" x14ac:dyDescent="0.2">
      <c r="B69" s="148" t="s">
        <v>193</v>
      </c>
      <c r="C69" s="148">
        <v>281</v>
      </c>
      <c r="D69" s="148">
        <v>5506</v>
      </c>
      <c r="E69" s="148">
        <v>6676</v>
      </c>
      <c r="F69" s="224">
        <f t="shared" si="4"/>
        <v>12182</v>
      </c>
      <c r="G69" s="225">
        <f t="shared" si="3"/>
        <v>0.12132987910189982</v>
      </c>
      <c r="H69" s="212"/>
      <c r="I69" s="212"/>
    </row>
    <row r="70" spans="1:9" x14ac:dyDescent="0.2">
      <c r="B70" s="148" t="s">
        <v>154</v>
      </c>
      <c r="C70" s="148">
        <f>83+97</f>
        <v>180</v>
      </c>
      <c r="D70" s="148">
        <f>9638+5105</f>
        <v>14743</v>
      </c>
      <c r="E70" s="148">
        <f>10795+6662</f>
        <v>17457</v>
      </c>
      <c r="F70" s="224">
        <f>SUM(D70:E70)</f>
        <v>32200</v>
      </c>
      <c r="G70" s="225">
        <f t="shared" si="3"/>
        <v>7.7720207253886009E-2</v>
      </c>
      <c r="H70" s="212"/>
      <c r="I70" s="212"/>
    </row>
    <row r="71" spans="1:9" x14ac:dyDescent="0.2">
      <c r="B71" s="148" t="s">
        <v>153</v>
      </c>
      <c r="C71" s="148">
        <v>149</v>
      </c>
      <c r="D71" s="148">
        <v>3757</v>
      </c>
      <c r="E71" s="148">
        <v>4389</v>
      </c>
      <c r="F71" s="224">
        <f t="shared" si="4"/>
        <v>8146</v>
      </c>
      <c r="G71" s="225">
        <f t="shared" si="3"/>
        <v>6.4335060449050088E-2</v>
      </c>
      <c r="H71" s="212"/>
      <c r="I71" s="212"/>
    </row>
    <row r="72" spans="1:9" x14ac:dyDescent="0.2">
      <c r="B72" s="148" t="s">
        <v>150</v>
      </c>
      <c r="C72" s="148">
        <v>110</v>
      </c>
      <c r="D72" s="148">
        <v>1006718</v>
      </c>
      <c r="E72" s="148">
        <v>1141292</v>
      </c>
      <c r="F72" s="224">
        <f t="shared" si="4"/>
        <v>2148010</v>
      </c>
      <c r="G72" s="225">
        <f t="shared" si="3"/>
        <v>4.7495682210708115E-2</v>
      </c>
      <c r="H72" s="212"/>
      <c r="I72" s="212"/>
    </row>
    <row r="73" spans="1:9" x14ac:dyDescent="0.2">
      <c r="B73" s="148" t="s">
        <v>152</v>
      </c>
      <c r="C73" s="148">
        <v>87</v>
      </c>
      <c r="D73" s="148">
        <v>11266</v>
      </c>
      <c r="E73" s="148">
        <v>13113</v>
      </c>
      <c r="F73" s="224">
        <f t="shared" si="4"/>
        <v>24379</v>
      </c>
      <c r="G73" s="225">
        <f t="shared" si="3"/>
        <v>3.756476683937824E-2</v>
      </c>
      <c r="H73" s="212"/>
      <c r="I73" s="212"/>
    </row>
    <row r="74" spans="1:9" x14ac:dyDescent="0.2">
      <c r="B74" s="148" t="s">
        <v>157</v>
      </c>
      <c r="C74" s="148">
        <v>55</v>
      </c>
      <c r="D74" s="148">
        <v>1984</v>
      </c>
      <c r="E74" s="148">
        <v>2069</v>
      </c>
      <c r="F74" s="224">
        <f t="shared" si="4"/>
        <v>4053</v>
      </c>
      <c r="G74" s="225">
        <f t="shared" si="3"/>
        <v>2.3747841105354058E-2</v>
      </c>
      <c r="H74" s="212"/>
      <c r="I74" s="212"/>
    </row>
    <row r="75" spans="1:9" x14ac:dyDescent="0.2">
      <c r="B75" s="148" t="s">
        <v>156</v>
      </c>
      <c r="C75" s="148">
        <v>39</v>
      </c>
      <c r="D75" s="148">
        <v>1204</v>
      </c>
      <c r="E75" s="148">
        <v>1689</v>
      </c>
      <c r="F75" s="224">
        <f t="shared" si="4"/>
        <v>2893</v>
      </c>
      <c r="G75" s="225">
        <f t="shared" si="3"/>
        <v>1.683937823834197E-2</v>
      </c>
      <c r="H75" s="212"/>
      <c r="I75" s="212"/>
    </row>
    <row r="76" spans="1:9" x14ac:dyDescent="0.2">
      <c r="B76" s="148" t="s">
        <v>155</v>
      </c>
      <c r="C76" s="148">
        <v>37</v>
      </c>
      <c r="D76" s="148">
        <v>37340</v>
      </c>
      <c r="E76" s="148">
        <v>41946</v>
      </c>
      <c r="F76" s="224">
        <f t="shared" si="4"/>
        <v>79286</v>
      </c>
      <c r="G76" s="225">
        <f t="shared" si="3"/>
        <v>1.5975820379965457E-2</v>
      </c>
      <c r="H76" s="212"/>
      <c r="I76" s="212"/>
    </row>
    <row r="77" spans="1:9" x14ac:dyDescent="0.2">
      <c r="B77" s="148" t="s">
        <v>187</v>
      </c>
      <c r="C77" s="148">
        <v>25</v>
      </c>
      <c r="D77" s="148">
        <v>330</v>
      </c>
      <c r="E77" s="148">
        <v>403</v>
      </c>
      <c r="F77" s="224">
        <f t="shared" si="4"/>
        <v>733</v>
      </c>
      <c r="G77" s="225">
        <f t="shared" si="3"/>
        <v>1.079447322970639E-2</v>
      </c>
      <c r="H77" s="212"/>
      <c r="I77" s="212"/>
    </row>
    <row r="78" spans="1:9" x14ac:dyDescent="0.2">
      <c r="B78" s="148" t="s">
        <v>151</v>
      </c>
      <c r="C78" s="148">
        <v>23</v>
      </c>
      <c r="D78" s="148">
        <v>693</v>
      </c>
      <c r="E78" s="148">
        <v>914</v>
      </c>
      <c r="F78" s="224">
        <f t="shared" si="4"/>
        <v>1607</v>
      </c>
      <c r="G78" s="225">
        <f t="shared" si="3"/>
        <v>9.9309153713298785E-3</v>
      </c>
      <c r="H78" s="212"/>
      <c r="I78" s="212"/>
    </row>
    <row r="79" spans="1:9" x14ac:dyDescent="0.2">
      <c r="B79" s="148" t="s">
        <v>158</v>
      </c>
      <c r="C79" s="148">
        <v>16</v>
      </c>
      <c r="D79" s="148">
        <v>1045</v>
      </c>
      <c r="E79" s="148">
        <v>1275</v>
      </c>
      <c r="F79" s="224">
        <f t="shared" si="4"/>
        <v>2320</v>
      </c>
      <c r="G79" s="225">
        <f t="shared" si="3"/>
        <v>6.9084628670120895E-3</v>
      </c>
      <c r="H79" s="212"/>
      <c r="I79" s="212"/>
    </row>
    <row r="80" spans="1:9" x14ac:dyDescent="0.2">
      <c r="B80" s="148" t="s">
        <v>159</v>
      </c>
      <c r="C80" s="148">
        <v>9</v>
      </c>
      <c r="D80" s="148">
        <v>554</v>
      </c>
      <c r="E80" s="148">
        <v>329</v>
      </c>
      <c r="F80" s="224">
        <f t="shared" si="4"/>
        <v>883</v>
      </c>
      <c r="G80" s="225">
        <f t="shared" si="3"/>
        <v>3.8860103626943004E-3</v>
      </c>
      <c r="H80" s="212"/>
      <c r="I80" s="212"/>
    </row>
    <row r="81" spans="2:9" x14ac:dyDescent="0.2">
      <c r="B81" s="148" t="s">
        <v>160</v>
      </c>
      <c r="C81" s="148">
        <v>6</v>
      </c>
      <c r="D81" s="148">
        <v>29892</v>
      </c>
      <c r="E81" s="148">
        <v>41428</v>
      </c>
      <c r="F81" s="224">
        <f t="shared" si="4"/>
        <v>71320</v>
      </c>
      <c r="G81" s="225">
        <f t="shared" si="3"/>
        <v>2.5906735751295338E-3</v>
      </c>
      <c r="H81" s="212"/>
      <c r="I81" s="212"/>
    </row>
    <row r="82" spans="2:9" x14ac:dyDescent="0.2">
      <c r="B82" s="148" t="s">
        <v>197</v>
      </c>
      <c r="C82" s="148">
        <v>3</v>
      </c>
      <c r="D82" s="148">
        <v>15</v>
      </c>
      <c r="E82" s="148">
        <v>81</v>
      </c>
      <c r="F82" s="224">
        <f t="shared" si="4"/>
        <v>96</v>
      </c>
      <c r="G82" s="225">
        <f t="shared" si="3"/>
        <v>1.2953367875647669E-3</v>
      </c>
      <c r="H82" s="212"/>
      <c r="I82" s="212"/>
    </row>
    <row r="83" spans="2:9" x14ac:dyDescent="0.2">
      <c r="B83" s="148"/>
      <c r="C83" s="224">
        <f>SUM(C67:C82)</f>
        <v>2316</v>
      </c>
      <c r="D83" s="224">
        <f t="shared" ref="D83:E83" si="5">SUM(D67:D82)</f>
        <v>1131283</v>
      </c>
      <c r="E83" s="224">
        <f t="shared" si="5"/>
        <v>1294557</v>
      </c>
      <c r="F83" s="224">
        <f t="shared" si="4"/>
        <v>2425840</v>
      </c>
      <c r="G83" s="225">
        <f t="shared" si="3"/>
        <v>1</v>
      </c>
      <c r="H83" s="212"/>
      <c r="I83" s="212"/>
    </row>
    <row r="84" spans="2:9" x14ac:dyDescent="0.2">
      <c r="B84" s="148"/>
      <c r="C84" s="148"/>
      <c r="D84" s="148"/>
      <c r="E84" s="148"/>
      <c r="F84" s="148"/>
      <c r="G84" s="148"/>
      <c r="H84" s="212"/>
      <c r="I84" s="212"/>
    </row>
    <row r="85" spans="2:9" x14ac:dyDescent="0.2">
      <c r="B85" s="148"/>
      <c r="C85" s="148"/>
      <c r="D85" s="148"/>
      <c r="E85" s="148"/>
      <c r="F85" s="148"/>
      <c r="G85" s="148"/>
      <c r="H85" s="212"/>
      <c r="I85" s="212"/>
    </row>
    <row r="86" spans="2:9" x14ac:dyDescent="0.2">
      <c r="B86" s="212"/>
      <c r="C86" s="212"/>
      <c r="D86" s="212"/>
      <c r="E86" s="212"/>
      <c r="F86" s="212"/>
      <c r="G86" s="212"/>
      <c r="H86" s="212"/>
      <c r="I86" s="212"/>
    </row>
    <row r="87" spans="2:9" x14ac:dyDescent="0.2">
      <c r="B87" s="212"/>
      <c r="C87" s="212"/>
      <c r="D87" s="212"/>
      <c r="E87" s="212"/>
      <c r="F87" s="212"/>
      <c r="G87" s="212"/>
      <c r="H87" s="212"/>
      <c r="I87" s="212"/>
    </row>
    <row r="88" spans="2:9" x14ac:dyDescent="0.2">
      <c r="B88" s="212"/>
      <c r="C88" s="212"/>
      <c r="D88" s="212"/>
      <c r="E88" s="212"/>
      <c r="F88" s="212"/>
      <c r="G88" s="212"/>
      <c r="H88" s="212"/>
      <c r="I88" s="212"/>
    </row>
    <row r="89" spans="2:9" x14ac:dyDescent="0.2">
      <c r="B89" s="212"/>
      <c r="C89" s="212"/>
      <c r="D89" s="212"/>
      <c r="E89" s="212"/>
      <c r="F89" s="212"/>
      <c r="G89" s="212"/>
      <c r="H89" s="212"/>
      <c r="I89" s="212"/>
    </row>
    <row r="90" spans="2:9" x14ac:dyDescent="0.2">
      <c r="B90" s="212"/>
      <c r="C90" s="212"/>
      <c r="D90" s="212"/>
      <c r="E90" s="212"/>
      <c r="F90" s="212"/>
      <c r="G90" s="212"/>
      <c r="H90" s="212"/>
      <c r="I90" s="212"/>
    </row>
    <row r="91" spans="2:9" x14ac:dyDescent="0.2">
      <c r="B91" s="212"/>
      <c r="C91" s="212"/>
      <c r="D91" s="212"/>
      <c r="E91" s="212"/>
      <c r="F91" s="212"/>
      <c r="G91" s="212"/>
      <c r="H91" s="212"/>
      <c r="I91" s="212"/>
    </row>
    <row r="92" spans="2:9" x14ac:dyDescent="0.2">
      <c r="B92" s="212"/>
      <c r="C92" s="212"/>
      <c r="D92" s="212"/>
      <c r="E92" s="212"/>
      <c r="F92" s="212"/>
      <c r="G92" s="212"/>
      <c r="H92" s="212"/>
      <c r="I92" s="212"/>
    </row>
    <row r="93" spans="2:9" x14ac:dyDescent="0.2">
      <c r="B93" s="212"/>
      <c r="C93" s="212"/>
      <c r="D93" s="212"/>
      <c r="E93" s="212"/>
      <c r="F93" s="212"/>
      <c r="G93" s="212"/>
      <c r="H93" s="212"/>
      <c r="I93" s="212"/>
    </row>
    <row r="94" spans="2:9" x14ac:dyDescent="0.2">
      <c r="B94" s="212"/>
      <c r="C94" s="212"/>
      <c r="D94" s="212"/>
      <c r="E94" s="212"/>
      <c r="F94" s="212"/>
      <c r="G94" s="212"/>
      <c r="H94" s="212"/>
      <c r="I94" s="212"/>
    </row>
    <row r="95" spans="2:9" x14ac:dyDescent="0.2">
      <c r="B95" s="212"/>
      <c r="C95" s="212"/>
      <c r="D95" s="212"/>
      <c r="E95" s="212"/>
      <c r="F95" s="212"/>
      <c r="G95" s="212"/>
      <c r="H95" s="212"/>
      <c r="I95" s="212"/>
    </row>
    <row r="96" spans="2:9" x14ac:dyDescent="0.2">
      <c r="B96" s="212"/>
      <c r="C96" s="212"/>
      <c r="D96" s="212"/>
      <c r="E96" s="212"/>
      <c r="F96" s="212"/>
      <c r="G96" s="212"/>
      <c r="H96" s="212"/>
      <c r="I96" s="212"/>
    </row>
    <row r="97" spans="2:9" x14ac:dyDescent="0.2">
      <c r="B97" s="212"/>
      <c r="C97" s="212"/>
      <c r="D97" s="212"/>
      <c r="E97" s="212"/>
      <c r="F97" s="212"/>
      <c r="G97" s="212"/>
      <c r="H97" s="212"/>
      <c r="I97" s="212"/>
    </row>
    <row r="98" spans="2:9" x14ac:dyDescent="0.2">
      <c r="B98" s="212"/>
      <c r="C98" s="212"/>
      <c r="D98" s="212"/>
      <c r="E98" s="212"/>
      <c r="F98" s="212"/>
      <c r="G98" s="212"/>
      <c r="H98" s="212"/>
      <c r="I98" s="212"/>
    </row>
    <row r="99" spans="2:9" x14ac:dyDescent="0.2">
      <c r="B99" s="212"/>
      <c r="C99" s="212"/>
      <c r="D99" s="212"/>
      <c r="E99" s="212"/>
      <c r="F99" s="212"/>
      <c r="G99" s="212"/>
      <c r="H99" s="212"/>
      <c r="I99" s="212"/>
    </row>
    <row r="100" spans="2:9" x14ac:dyDescent="0.2">
      <c r="B100" s="212"/>
      <c r="C100" s="212"/>
      <c r="D100" s="212"/>
      <c r="E100" s="212"/>
      <c r="F100" s="212"/>
      <c r="G100" s="212"/>
      <c r="H100" s="212"/>
      <c r="I100" s="212"/>
    </row>
    <row r="101" spans="2:9" x14ac:dyDescent="0.2">
      <c r="B101" s="212"/>
      <c r="C101" s="212"/>
      <c r="D101" s="212"/>
      <c r="E101" s="212"/>
      <c r="F101" s="212"/>
      <c r="G101" s="212"/>
      <c r="H101" s="212"/>
      <c r="I101" s="212"/>
    </row>
    <row r="102" spans="2:9" x14ac:dyDescent="0.2">
      <c r="B102" s="212"/>
      <c r="C102" s="212"/>
      <c r="D102" s="212"/>
      <c r="E102" s="212"/>
      <c r="F102" s="212"/>
      <c r="G102" s="212"/>
      <c r="H102" s="212"/>
      <c r="I102" s="212"/>
    </row>
    <row r="103" spans="2:9" x14ac:dyDescent="0.2">
      <c r="B103" s="212"/>
      <c r="C103" s="212"/>
      <c r="D103" s="212"/>
      <c r="E103" s="212"/>
      <c r="F103" s="212"/>
      <c r="G103" s="212"/>
      <c r="H103" s="212"/>
      <c r="I103" s="212"/>
    </row>
  </sheetData>
  <mergeCells count="6">
    <mergeCell ref="B7:H7"/>
    <mergeCell ref="B10:H10"/>
    <mergeCell ref="D62:H62"/>
    <mergeCell ref="B12:B13"/>
    <mergeCell ref="C12:C13"/>
    <mergeCell ref="D12:H12"/>
  </mergeCells>
  <pageMargins left="0" right="0" top="0" bottom="0" header="0" footer="0"/>
  <pageSetup paperSize="9" orientation="portrait" r:id="rId1"/>
  <ignoredErrors>
    <ignoredError sqref="F71:F73 F67:F69 F74:F82"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5079-B39E-4767-A71F-9DC7CA6A4899}">
  <sheetPr codeName="Hoja16"/>
  <dimension ref="A1:N58"/>
  <sheetViews>
    <sheetView workbookViewId="0"/>
  </sheetViews>
  <sheetFormatPr baseColWidth="10" defaultColWidth="9.140625" defaultRowHeight="12" x14ac:dyDescent="0.2"/>
  <cols>
    <col min="1" max="1" width="5.7109375" style="101" customWidth="1"/>
    <col min="2" max="2" width="7.140625" style="101" customWidth="1"/>
    <col min="3" max="3" width="80" style="101" customWidth="1"/>
    <col min="4" max="4" width="27" style="101" customWidth="1"/>
    <col min="5" max="7" width="8.85546875" style="101" customWidth="1"/>
    <col min="8" max="8" width="5.7109375" style="101" customWidth="1"/>
    <col min="9" max="9" width="71.28515625" style="174" bestFit="1" customWidth="1"/>
    <col min="10" max="10" width="35.7109375" style="174" customWidth="1"/>
    <col min="11" max="11" width="10.7109375" style="101" customWidth="1"/>
    <col min="12" max="12" width="2" style="101" customWidth="1"/>
    <col min="13" max="16384" width="9.140625" style="101"/>
  </cols>
  <sheetData>
    <row r="1" spans="1:14" ht="17.25" customHeight="1" x14ac:dyDescent="0.2">
      <c r="A1" s="99"/>
      <c r="B1" s="99"/>
      <c r="C1" s="99"/>
      <c r="D1" s="99"/>
      <c r="E1" s="99"/>
      <c r="F1" s="99"/>
      <c r="G1" s="99"/>
      <c r="H1" s="99"/>
      <c r="I1" s="173"/>
    </row>
    <row r="2" spans="1:14" ht="24" customHeight="1" x14ac:dyDescent="0.2">
      <c r="A2" s="99"/>
      <c r="B2" s="99"/>
      <c r="C2" s="99"/>
      <c r="D2" s="99"/>
      <c r="E2" s="99"/>
      <c r="F2" s="99"/>
      <c r="G2" s="99"/>
      <c r="H2" s="99"/>
      <c r="N2" s="104"/>
    </row>
    <row r="3" spans="1:14" ht="21" customHeight="1" x14ac:dyDescent="0.2">
      <c r="A3" s="99"/>
      <c r="B3" s="99"/>
      <c r="C3" s="99"/>
      <c r="D3" s="99"/>
      <c r="E3" s="99"/>
      <c r="F3" s="99"/>
      <c r="G3" s="99"/>
      <c r="H3" s="99"/>
    </row>
    <row r="4" spans="1:14" ht="18" customHeight="1" x14ac:dyDescent="0.2">
      <c r="A4" s="99"/>
      <c r="B4" s="57" t="s">
        <v>205</v>
      </c>
      <c r="C4" s="99"/>
      <c r="D4" s="103"/>
      <c r="E4" s="103"/>
      <c r="F4" s="103"/>
      <c r="G4" s="106"/>
      <c r="H4" s="103"/>
    </row>
    <row r="5" spans="1:14" ht="3" customHeight="1" thickBot="1" x14ac:dyDescent="0.25">
      <c r="A5" s="99"/>
      <c r="B5" s="122"/>
      <c r="C5" s="122"/>
      <c r="D5" s="123"/>
      <c r="E5" s="123"/>
      <c r="F5" s="123"/>
      <c r="G5" s="123"/>
      <c r="H5" s="100"/>
    </row>
    <row r="6" spans="1:14" ht="13.9" customHeight="1" x14ac:dyDescent="0.2">
      <c r="A6" s="99"/>
      <c r="B6" s="99"/>
      <c r="C6" s="99"/>
      <c r="D6" s="100"/>
      <c r="E6" s="100"/>
      <c r="F6" s="100"/>
      <c r="G6" s="100"/>
      <c r="H6" s="100"/>
    </row>
    <row r="7" spans="1:14" ht="18.75" customHeight="1" x14ac:dyDescent="0.2">
      <c r="A7" s="99"/>
      <c r="B7" s="292" t="s">
        <v>171</v>
      </c>
      <c r="C7" s="293"/>
      <c r="D7" s="293"/>
      <c r="E7" s="293"/>
      <c r="F7" s="293"/>
      <c r="G7" s="294"/>
      <c r="H7" s="100"/>
    </row>
    <row r="8" spans="1:14" ht="6" customHeight="1" x14ac:dyDescent="0.2">
      <c r="A8" s="99"/>
      <c r="B8" s="107"/>
      <c r="C8" s="107"/>
      <c r="D8" s="107"/>
      <c r="E8" s="107"/>
      <c r="F8" s="107"/>
      <c r="G8" s="107"/>
      <c r="H8" s="100"/>
    </row>
    <row r="9" spans="1:14" ht="27.6" customHeight="1" x14ac:dyDescent="0.2">
      <c r="A9" s="99"/>
      <c r="B9" s="60" t="s">
        <v>80</v>
      </c>
      <c r="C9" s="60" t="s">
        <v>81</v>
      </c>
      <c r="D9" s="61" t="s">
        <v>82</v>
      </c>
      <c r="E9" s="126" t="s">
        <v>93</v>
      </c>
      <c r="F9" s="126" t="s">
        <v>110</v>
      </c>
      <c r="G9" s="126" t="s">
        <v>94</v>
      </c>
      <c r="H9" s="100"/>
    </row>
    <row r="10" spans="1:14" ht="20.45" customHeight="1" x14ac:dyDescent="0.2">
      <c r="A10" s="99"/>
      <c r="B10" s="151" t="s">
        <v>83</v>
      </c>
      <c r="C10" s="34" t="s">
        <v>220</v>
      </c>
      <c r="D10" s="105" t="s">
        <v>52</v>
      </c>
      <c r="E10" s="35">
        <v>6</v>
      </c>
      <c r="F10" s="35">
        <v>9596</v>
      </c>
      <c r="G10" s="35">
        <v>1599</v>
      </c>
      <c r="H10" s="100"/>
      <c r="I10" s="174" t="str">
        <f>LEFT(C10,J10-3)</f>
        <v>Día de Andalucía 2024</v>
      </c>
      <c r="J10" s="174">
        <f>FIND("(Del",C10)</f>
        <v>24</v>
      </c>
    </row>
    <row r="11" spans="1:14" ht="20.45" customHeight="1" x14ac:dyDescent="0.2">
      <c r="A11" s="99"/>
      <c r="B11" s="151" t="s">
        <v>84</v>
      </c>
      <c r="C11" s="34" t="s">
        <v>221</v>
      </c>
      <c r="D11" s="105" t="s">
        <v>52</v>
      </c>
      <c r="E11" s="35">
        <v>59</v>
      </c>
      <c r="F11" s="35">
        <v>87266</v>
      </c>
      <c r="G11" s="35">
        <v>1479</v>
      </c>
      <c r="H11" s="100"/>
      <c r="I11" s="174" t="str">
        <f t="shared" ref="I11:I20" si="0">LEFT(C11,J11-3)</f>
        <v>Pedro Roldán escultor (1624-1699)</v>
      </c>
      <c r="J11" s="174">
        <f t="shared" ref="J11:J20" si="1">FIND("(Del",C11)</f>
        <v>36</v>
      </c>
    </row>
    <row r="12" spans="1:14" ht="20.45" customHeight="1" x14ac:dyDescent="0.2">
      <c r="A12" s="99"/>
      <c r="B12" s="151" t="s">
        <v>85</v>
      </c>
      <c r="C12" s="34" t="s">
        <v>222</v>
      </c>
      <c r="D12" s="105" t="s">
        <v>52</v>
      </c>
      <c r="E12" s="35">
        <v>5</v>
      </c>
      <c r="F12" s="35">
        <v>6996</v>
      </c>
      <c r="G12" s="35">
        <v>1399</v>
      </c>
      <c r="H12" s="100"/>
      <c r="I12" s="174" t="str">
        <f t="shared" si="0"/>
        <v>El museo restaura</v>
      </c>
      <c r="J12" s="174">
        <f t="shared" si="1"/>
        <v>20</v>
      </c>
    </row>
    <row r="13" spans="1:14" ht="20.45" customHeight="1" x14ac:dyDescent="0.2">
      <c r="A13" s="99"/>
      <c r="B13" s="151" t="s">
        <v>86</v>
      </c>
      <c r="C13" s="34" t="s">
        <v>223</v>
      </c>
      <c r="D13" s="105" t="s">
        <v>52</v>
      </c>
      <c r="E13" s="35">
        <v>3</v>
      </c>
      <c r="F13" s="35">
        <v>4046</v>
      </c>
      <c r="G13" s="35">
        <v>1349</v>
      </c>
      <c r="H13" s="100"/>
      <c r="I13" s="174" t="str">
        <f t="shared" si="0"/>
        <v>Presentación última donación</v>
      </c>
      <c r="J13" s="174">
        <f t="shared" si="1"/>
        <v>31</v>
      </c>
    </row>
    <row r="14" spans="1:14" ht="20.45" customHeight="1" x14ac:dyDescent="0.2">
      <c r="A14" s="99"/>
      <c r="B14" s="151" t="s">
        <v>87</v>
      </c>
      <c r="C14" s="34" t="s">
        <v>224</v>
      </c>
      <c r="D14" s="105" t="s">
        <v>52</v>
      </c>
      <c r="E14" s="35">
        <v>74</v>
      </c>
      <c r="F14" s="35">
        <v>82108</v>
      </c>
      <c r="G14" s="35">
        <v>1110</v>
      </c>
      <c r="H14" s="100"/>
      <c r="I14" s="174" t="str">
        <f t="shared" si="0"/>
        <v>Tres esculturas recuperadas</v>
      </c>
      <c r="J14" s="174">
        <f t="shared" si="1"/>
        <v>30</v>
      </c>
    </row>
    <row r="15" spans="1:14" ht="20.45" customHeight="1" x14ac:dyDescent="0.2">
      <c r="A15" s="99"/>
      <c r="B15" s="151" t="s">
        <v>88</v>
      </c>
      <c r="C15" s="34" t="s">
        <v>225</v>
      </c>
      <c r="D15" s="105" t="s">
        <v>52</v>
      </c>
      <c r="E15" s="35">
        <v>23</v>
      </c>
      <c r="F15" s="35">
        <v>24236</v>
      </c>
      <c r="G15" s="35">
        <v>1054</v>
      </c>
      <c r="H15" s="100"/>
      <c r="I15" s="174" t="str">
        <f t="shared" si="0"/>
        <v>Del Greco a Zuloaga. Obras del Museo de BBAA de Bilbao</v>
      </c>
      <c r="J15" s="174">
        <f t="shared" si="1"/>
        <v>57</v>
      </c>
    </row>
    <row r="16" spans="1:14" ht="20.45" customHeight="1" x14ac:dyDescent="0.2">
      <c r="A16" s="99"/>
      <c r="B16" s="151" t="s">
        <v>89</v>
      </c>
      <c r="C16" s="34" t="s">
        <v>226</v>
      </c>
      <c r="D16" s="105" t="s">
        <v>38</v>
      </c>
      <c r="E16" s="35">
        <v>10</v>
      </c>
      <c r="F16" s="35">
        <v>9752</v>
      </c>
      <c r="G16" s="35">
        <v>975</v>
      </c>
      <c r="H16" s="100"/>
      <c r="I16" s="174" t="str">
        <f t="shared" si="0"/>
        <v>Reflejos. Picasso/Koons en la Alhambra</v>
      </c>
      <c r="J16" s="174">
        <f t="shared" si="1"/>
        <v>41</v>
      </c>
    </row>
    <row r="17" spans="1:10" ht="20.45" customHeight="1" x14ac:dyDescent="0.2">
      <c r="A17" s="99"/>
      <c r="B17" s="151" t="s">
        <v>90</v>
      </c>
      <c r="C17" s="34" t="s">
        <v>227</v>
      </c>
      <c r="D17" s="105" t="s">
        <v>47</v>
      </c>
      <c r="E17" s="35">
        <v>13</v>
      </c>
      <c r="F17" s="35">
        <v>12076</v>
      </c>
      <c r="G17" s="35">
        <v>929</v>
      </c>
      <c r="H17" s="100"/>
      <c r="I17" s="174" t="str">
        <f t="shared" si="0"/>
        <v>Belenes</v>
      </c>
      <c r="J17" s="174">
        <f t="shared" si="1"/>
        <v>10</v>
      </c>
    </row>
    <row r="18" spans="1:10" ht="20.45" customHeight="1" x14ac:dyDescent="0.2">
      <c r="A18" s="99"/>
      <c r="B18" s="151" t="s">
        <v>91</v>
      </c>
      <c r="C18" s="34" t="s">
        <v>228</v>
      </c>
      <c r="D18" s="105" t="s">
        <v>39</v>
      </c>
      <c r="E18" s="35">
        <v>306</v>
      </c>
      <c r="F18" s="35">
        <v>282645</v>
      </c>
      <c r="G18" s="35">
        <v>924</v>
      </c>
      <c r="H18" s="100"/>
      <c r="I18" s="174" t="str">
        <f t="shared" si="0"/>
        <v>La representación figurativa en el mundo musulmán</v>
      </c>
      <c r="J18" s="174">
        <f t="shared" si="1"/>
        <v>52</v>
      </c>
    </row>
    <row r="19" spans="1:10" ht="20.45" customHeight="1" x14ac:dyDescent="0.2">
      <c r="A19" s="99"/>
      <c r="B19" s="151" t="s">
        <v>92</v>
      </c>
      <c r="C19" s="34" t="s">
        <v>229</v>
      </c>
      <c r="D19" s="105" t="s">
        <v>38</v>
      </c>
      <c r="E19" s="35">
        <v>22</v>
      </c>
      <c r="F19" s="35">
        <v>19564</v>
      </c>
      <c r="G19" s="35">
        <v>889</v>
      </c>
      <c r="H19" s="100"/>
      <c r="I19" s="174" t="str">
        <f t="shared" si="0"/>
        <v>El arte que conecta. Cristo muerto sostenido por un ángel, de Alonso Cano</v>
      </c>
      <c r="J19" s="174">
        <f t="shared" si="1"/>
        <v>76</v>
      </c>
    </row>
    <row r="20" spans="1:10" ht="2.4500000000000002" customHeight="1" thickBot="1" x14ac:dyDescent="0.25">
      <c r="A20" s="99"/>
      <c r="B20" s="139"/>
      <c r="C20" s="140"/>
      <c r="D20" s="123"/>
      <c r="E20" s="123"/>
      <c r="F20" s="123"/>
      <c r="G20" s="123"/>
      <c r="H20" s="100"/>
      <c r="I20" s="174" t="e">
        <f t="shared" si="0"/>
        <v>#VALUE!</v>
      </c>
      <c r="J20" s="174" t="e">
        <f t="shared" si="1"/>
        <v>#VALUE!</v>
      </c>
    </row>
    <row r="21" spans="1:10" s="37" customFormat="1" ht="12" customHeight="1" x14ac:dyDescent="0.2">
      <c r="A21" s="74"/>
      <c r="B21" s="142" t="s">
        <v>212</v>
      </c>
      <c r="C21" s="143"/>
      <c r="D21" s="75"/>
      <c r="E21" s="75"/>
      <c r="F21" s="75"/>
      <c r="G21" s="75"/>
      <c r="H21" s="75"/>
      <c r="I21" s="174"/>
      <c r="J21" s="174"/>
    </row>
    <row r="22" spans="1:10" s="37" customFormat="1" ht="11.25" customHeight="1" x14ac:dyDescent="0.2">
      <c r="A22" s="74"/>
      <c r="B22" s="144" t="s">
        <v>203</v>
      </c>
      <c r="C22" s="74"/>
      <c r="D22" s="75"/>
      <c r="E22" s="75"/>
      <c r="F22" s="75"/>
      <c r="G22" s="75"/>
      <c r="H22" s="75"/>
      <c r="I22" s="175"/>
      <c r="J22" s="175"/>
    </row>
    <row r="23" spans="1:10" s="115" customFormat="1" ht="7.5" customHeight="1" x14ac:dyDescent="0.2">
      <c r="A23" s="111"/>
      <c r="B23" s="296"/>
      <c r="C23" s="296"/>
      <c r="D23" s="296"/>
      <c r="E23" s="296"/>
      <c r="F23" s="296"/>
      <c r="G23" s="296"/>
      <c r="H23" s="114"/>
      <c r="I23" s="176"/>
      <c r="J23" s="176"/>
    </row>
    <row r="24" spans="1:10" s="115" customFormat="1" ht="14.45" customHeight="1" x14ac:dyDescent="0.2">
      <c r="A24" s="111"/>
      <c r="B24" s="86" t="s">
        <v>180</v>
      </c>
      <c r="C24" s="49"/>
      <c r="D24" s="49"/>
      <c r="E24" s="49"/>
      <c r="F24" s="49"/>
      <c r="G24" s="49"/>
      <c r="H24" s="114"/>
      <c r="I24" s="176"/>
      <c r="J24" s="176"/>
    </row>
    <row r="25" spans="1:10" s="115" customFormat="1" ht="4.5" customHeight="1" x14ac:dyDescent="0.2">
      <c r="A25" s="111"/>
      <c r="B25" s="49"/>
      <c r="C25" s="49"/>
      <c r="D25" s="49"/>
      <c r="E25" s="49"/>
      <c r="F25" s="49"/>
      <c r="G25" s="49"/>
      <c r="H25" s="114"/>
      <c r="I25" s="176"/>
      <c r="J25" s="176"/>
    </row>
    <row r="26" spans="1:10" s="115" customFormat="1" x14ac:dyDescent="0.2">
      <c r="A26" s="111"/>
      <c r="B26" s="49"/>
      <c r="C26" s="49"/>
      <c r="D26" s="49"/>
      <c r="E26" s="49"/>
      <c r="F26" s="49"/>
      <c r="G26" s="49"/>
      <c r="H26" s="114"/>
      <c r="I26" s="176"/>
      <c r="J26" s="176"/>
    </row>
    <row r="27" spans="1:10" s="115" customFormat="1" ht="9.6" customHeight="1" x14ac:dyDescent="0.2">
      <c r="A27" s="111"/>
      <c r="B27" s="49"/>
      <c r="C27" s="49"/>
      <c r="D27" s="49"/>
      <c r="E27" s="49"/>
      <c r="F27" s="49"/>
      <c r="G27" s="49"/>
      <c r="H27" s="114"/>
      <c r="I27" s="176"/>
      <c r="J27" s="176"/>
    </row>
    <row r="28" spans="1:10" s="115" customFormat="1" x14ac:dyDescent="0.2">
      <c r="A28" s="111"/>
      <c r="B28" s="49"/>
      <c r="C28" s="49"/>
      <c r="D28" s="49"/>
      <c r="E28" s="49"/>
      <c r="F28" s="49"/>
      <c r="G28" s="49"/>
      <c r="H28" s="114"/>
      <c r="I28" s="176"/>
      <c r="J28" s="176"/>
    </row>
    <row r="29" spans="1:10" s="115" customFormat="1" x14ac:dyDescent="0.2">
      <c r="A29" s="111"/>
      <c r="B29" s="49"/>
      <c r="C29" s="49"/>
      <c r="D29" s="49"/>
      <c r="E29" s="49"/>
      <c r="F29" s="49"/>
      <c r="G29" s="49"/>
      <c r="H29" s="114"/>
      <c r="I29" s="176"/>
      <c r="J29" s="176"/>
    </row>
    <row r="30" spans="1:10" s="115" customFormat="1" x14ac:dyDescent="0.2">
      <c r="A30" s="111"/>
      <c r="B30" s="49"/>
      <c r="C30" s="49"/>
      <c r="D30" s="49"/>
      <c r="E30" s="49"/>
      <c r="F30" s="49"/>
      <c r="G30" s="49"/>
      <c r="H30" s="114"/>
      <c r="I30" s="176"/>
      <c r="J30" s="176"/>
    </row>
    <row r="31" spans="1:10" s="115" customFormat="1" x14ac:dyDescent="0.2">
      <c r="A31" s="111"/>
      <c r="B31" s="49"/>
      <c r="C31" s="49"/>
      <c r="D31" s="49"/>
      <c r="E31" s="49"/>
      <c r="F31" s="49"/>
      <c r="G31" s="49"/>
      <c r="H31" s="114"/>
      <c r="I31" s="176"/>
      <c r="J31" s="176"/>
    </row>
    <row r="32" spans="1:10" s="115" customFormat="1" x14ac:dyDescent="0.2">
      <c r="A32" s="111"/>
      <c r="B32" s="49"/>
      <c r="C32" s="49"/>
      <c r="D32" s="49"/>
      <c r="E32" s="49"/>
      <c r="F32" s="49"/>
      <c r="G32" s="49"/>
      <c r="H32" s="114"/>
      <c r="I32" s="176"/>
      <c r="J32" s="176"/>
    </row>
    <row r="33" spans="1:10" s="115" customFormat="1" x14ac:dyDescent="0.2">
      <c r="A33" s="111"/>
      <c r="B33" s="49"/>
      <c r="C33" s="49"/>
      <c r="D33" s="49"/>
      <c r="E33" s="49"/>
      <c r="F33" s="49"/>
      <c r="G33" s="49"/>
      <c r="H33" s="114"/>
      <c r="I33" s="176"/>
      <c r="J33" s="176"/>
    </row>
    <row r="34" spans="1:10" s="115" customFormat="1" x14ac:dyDescent="0.2">
      <c r="A34" s="111"/>
      <c r="B34" s="49"/>
      <c r="C34" s="49"/>
      <c r="D34" s="49"/>
      <c r="E34" s="49"/>
      <c r="F34" s="49"/>
      <c r="G34" s="49"/>
      <c r="H34" s="114"/>
      <c r="I34" s="176"/>
      <c r="J34" s="176"/>
    </row>
    <row r="35" spans="1:10" s="115" customFormat="1" x14ac:dyDescent="0.2">
      <c r="A35" s="111"/>
      <c r="B35" s="116"/>
      <c r="C35" s="113"/>
      <c r="D35" s="113"/>
      <c r="E35" s="113"/>
      <c r="F35" s="113"/>
      <c r="G35" s="113"/>
      <c r="H35" s="114"/>
      <c r="I35" s="176"/>
      <c r="J35" s="176"/>
    </row>
    <row r="36" spans="1:10" s="115" customFormat="1" x14ac:dyDescent="0.2">
      <c r="A36" s="111"/>
      <c r="B36" s="116"/>
      <c r="C36" s="113"/>
      <c r="D36" s="113"/>
      <c r="E36" s="113"/>
      <c r="F36" s="113"/>
      <c r="G36" s="113"/>
      <c r="H36" s="114"/>
      <c r="I36" s="176"/>
      <c r="J36" s="176"/>
    </row>
    <row r="37" spans="1:10" s="115" customFormat="1" x14ac:dyDescent="0.2">
      <c r="A37" s="111"/>
      <c r="B37" s="296"/>
      <c r="C37" s="296"/>
      <c r="D37" s="296"/>
      <c r="E37" s="296"/>
      <c r="F37" s="296"/>
      <c r="G37" s="296"/>
      <c r="H37" s="114"/>
      <c r="I37" s="176"/>
      <c r="J37" s="176"/>
    </row>
    <row r="38" spans="1:10" s="115" customFormat="1" x14ac:dyDescent="0.2">
      <c r="A38" s="111"/>
      <c r="B38" s="49"/>
      <c r="C38" s="49"/>
      <c r="D38" s="49"/>
      <c r="E38" s="49"/>
      <c r="F38" s="49"/>
      <c r="G38" s="49"/>
      <c r="H38" s="114"/>
      <c r="I38" s="176"/>
      <c r="J38" s="176"/>
    </row>
    <row r="39" spans="1:10" s="115" customFormat="1" x14ac:dyDescent="0.2">
      <c r="A39" s="111"/>
      <c r="B39" s="49"/>
      <c r="C39" s="49"/>
      <c r="D39" s="49"/>
      <c r="E39" s="49"/>
      <c r="F39" s="49"/>
      <c r="G39" s="49"/>
      <c r="H39" s="114"/>
      <c r="I39" s="176"/>
      <c r="J39" s="176"/>
    </row>
    <row r="40" spans="1:10" s="115" customFormat="1" ht="7.5" customHeight="1" x14ac:dyDescent="0.2">
      <c r="A40" s="111"/>
      <c r="B40" s="116"/>
      <c r="C40" s="117"/>
      <c r="D40" s="117"/>
      <c r="E40" s="117"/>
      <c r="F40" s="117"/>
      <c r="G40" s="117"/>
      <c r="H40" s="114"/>
      <c r="I40" s="176"/>
      <c r="J40" s="176"/>
    </row>
    <row r="41" spans="1:10" s="115" customFormat="1" x14ac:dyDescent="0.2">
      <c r="A41" s="111"/>
      <c r="B41" s="118"/>
      <c r="C41" s="113"/>
      <c r="D41" s="289">
        <v>15</v>
      </c>
      <c r="E41" s="289"/>
      <c r="F41" s="289"/>
      <c r="G41" s="289"/>
      <c r="H41" s="114"/>
      <c r="I41" s="176"/>
      <c r="J41" s="176"/>
    </row>
    <row r="42" spans="1:10" s="115" customFormat="1" ht="9" customHeight="1" x14ac:dyDescent="0.2">
      <c r="A42" s="111"/>
      <c r="B42" s="118"/>
      <c r="C42" s="113"/>
      <c r="D42" s="113"/>
      <c r="E42" s="113"/>
      <c r="F42" s="113"/>
      <c r="G42" s="119"/>
      <c r="H42" s="114"/>
      <c r="I42" s="176"/>
      <c r="J42" s="176"/>
    </row>
    <row r="49" spans="7:7" x14ac:dyDescent="0.2">
      <c r="G49" s="223"/>
    </row>
    <row r="50" spans="7:7" x14ac:dyDescent="0.2">
      <c r="G50" s="223"/>
    </row>
    <row r="51" spans="7:7" x14ac:dyDescent="0.2">
      <c r="G51" s="223"/>
    </row>
    <row r="52" spans="7:7" x14ac:dyDescent="0.2">
      <c r="G52" s="223"/>
    </row>
    <row r="53" spans="7:7" x14ac:dyDescent="0.2">
      <c r="G53" s="223"/>
    </row>
    <row r="54" spans="7:7" x14ac:dyDescent="0.2">
      <c r="G54" s="223"/>
    </row>
    <row r="55" spans="7:7" x14ac:dyDescent="0.2">
      <c r="G55" s="223"/>
    </row>
    <row r="56" spans="7:7" x14ac:dyDescent="0.2">
      <c r="G56" s="223"/>
    </row>
    <row r="57" spans="7:7" x14ac:dyDescent="0.2">
      <c r="G57" s="223"/>
    </row>
    <row r="58" spans="7:7" x14ac:dyDescent="0.2">
      <c r="G58" s="223"/>
    </row>
  </sheetData>
  <sheetProtection selectLockedCells="1" selectUnlockedCells="1"/>
  <mergeCells count="4">
    <mergeCell ref="B7:G7"/>
    <mergeCell ref="B23:G23"/>
    <mergeCell ref="B37:G37"/>
    <mergeCell ref="D41:G41"/>
  </mergeCells>
  <pageMargins left="0" right="0" top="0" bottom="0" header="0.51180555555555551" footer="0.51180555555555551"/>
  <pageSetup paperSize="9" scale="99" firstPageNumber="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1C03-9E29-4D74-83FB-5EA3A855CDF3}">
  <sheetPr codeName="Hoja17"/>
  <dimension ref="A1:J69"/>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4" width="9.42578125" style="83" customWidth="1"/>
    <col min="5" max="5" width="27.42578125" style="83" customWidth="1"/>
    <col min="6" max="8" width="14.42578125" style="83" customWidth="1"/>
    <col min="9" max="9" width="5.28515625" style="83" customWidth="1"/>
    <col min="10" max="16384" width="8.7109375" style="83"/>
  </cols>
  <sheetData>
    <row r="1" spans="1:9" ht="24" customHeight="1" x14ac:dyDescent="0.2">
      <c r="A1" s="82"/>
      <c r="B1" s="82"/>
      <c r="C1" s="82"/>
      <c r="D1" s="82"/>
      <c r="E1" s="82"/>
      <c r="F1" s="82"/>
      <c r="G1" s="82"/>
      <c r="H1" s="82"/>
      <c r="I1" s="82"/>
    </row>
    <row r="2" spans="1:9" ht="17.25" customHeight="1" x14ac:dyDescent="0.2">
      <c r="A2" s="82"/>
      <c r="B2" s="82"/>
      <c r="C2" s="82"/>
      <c r="D2" s="82"/>
      <c r="E2" s="82"/>
      <c r="F2" s="82"/>
      <c r="G2" s="82"/>
      <c r="H2" s="82"/>
      <c r="I2" s="82"/>
    </row>
    <row r="3" spans="1:9" ht="15.75" customHeight="1" x14ac:dyDescent="0.2">
      <c r="A3" s="82"/>
      <c r="B3" s="82"/>
      <c r="C3" s="82"/>
      <c r="D3" s="82"/>
      <c r="E3" s="82"/>
      <c r="F3" s="82"/>
      <c r="G3" s="82"/>
      <c r="H3" s="82"/>
      <c r="I3" s="82"/>
    </row>
    <row r="4" spans="1:9" ht="14.25" customHeight="1" x14ac:dyDescent="0.2">
      <c r="A4" s="82"/>
      <c r="B4" s="82"/>
      <c r="C4" s="82"/>
      <c r="D4" s="82"/>
      <c r="E4" s="82"/>
      <c r="F4" s="82"/>
      <c r="G4" s="82"/>
      <c r="H4" s="82"/>
      <c r="I4" s="82"/>
    </row>
    <row r="5" spans="1:9" ht="12" customHeight="1" x14ac:dyDescent="0.2">
      <c r="A5" s="82"/>
      <c r="B5" s="82"/>
      <c r="C5" s="82"/>
      <c r="D5" s="82"/>
      <c r="E5" s="82"/>
      <c r="F5" s="82"/>
      <c r="G5" s="82"/>
      <c r="H5" s="82"/>
      <c r="I5" s="82"/>
    </row>
    <row r="6" spans="1:9" ht="14.25" customHeight="1" x14ac:dyDescent="0.2">
      <c r="A6" s="82"/>
      <c r="B6" s="57" t="s">
        <v>200</v>
      </c>
      <c r="C6" s="82"/>
      <c r="D6" s="82"/>
      <c r="E6" s="82"/>
      <c r="F6" s="89"/>
      <c r="G6" s="89"/>
      <c r="H6" s="89"/>
      <c r="I6" s="82"/>
    </row>
    <row r="7" spans="1:9" ht="14.25" customHeight="1" x14ac:dyDescent="0.2">
      <c r="A7" s="82"/>
      <c r="B7" s="297" t="s">
        <v>201</v>
      </c>
      <c r="C7" s="297"/>
      <c r="D7" s="297"/>
      <c r="E7" s="297"/>
      <c r="F7" s="297"/>
      <c r="G7" s="297"/>
      <c r="H7" s="297"/>
      <c r="I7" s="135"/>
    </row>
    <row r="8" spans="1:9" ht="3" customHeight="1" thickBot="1" x14ac:dyDescent="0.25">
      <c r="A8" s="82"/>
      <c r="B8" s="92"/>
      <c r="C8" s="92"/>
      <c r="D8" s="92"/>
      <c r="E8" s="92"/>
      <c r="F8" s="92"/>
      <c r="G8" s="92"/>
      <c r="H8" s="92"/>
      <c r="I8" s="82"/>
    </row>
    <row r="9" spans="1:9" ht="13.9" customHeight="1" x14ac:dyDescent="0.2">
      <c r="A9" s="82"/>
      <c r="B9" s="82"/>
      <c r="C9" s="82"/>
      <c r="D9" s="82"/>
      <c r="E9" s="82"/>
      <c r="F9" s="82"/>
      <c r="G9" s="82"/>
      <c r="H9" s="82"/>
      <c r="I9" s="82"/>
    </row>
    <row r="10" spans="1:9" ht="18.75" customHeight="1" x14ac:dyDescent="0.2">
      <c r="A10" s="82"/>
      <c r="B10" s="298" t="s">
        <v>172</v>
      </c>
      <c r="C10" s="299"/>
      <c r="D10" s="299"/>
      <c r="E10" s="299"/>
      <c r="F10" s="299"/>
      <c r="G10" s="299"/>
      <c r="H10" s="300"/>
      <c r="I10" s="82"/>
    </row>
    <row r="11" spans="1:9" ht="6" customHeight="1" x14ac:dyDescent="0.2">
      <c r="A11" s="82"/>
      <c r="B11" s="82"/>
      <c r="C11" s="82"/>
      <c r="D11" s="82"/>
      <c r="E11" s="82"/>
      <c r="F11" s="82"/>
      <c r="G11" s="82"/>
      <c r="H11" s="82"/>
      <c r="I11" s="82"/>
    </row>
    <row r="12" spans="1:9" ht="18.75" customHeight="1" x14ac:dyDescent="0.2">
      <c r="A12" s="82"/>
      <c r="B12" s="124" t="s">
        <v>82</v>
      </c>
      <c r="C12" s="124"/>
      <c r="D12" s="124"/>
      <c r="E12" s="124"/>
      <c r="F12" s="125" t="s">
        <v>54</v>
      </c>
      <c r="G12" s="125" t="s">
        <v>55</v>
      </c>
      <c r="H12" s="125" t="s">
        <v>26</v>
      </c>
      <c r="I12" s="82"/>
    </row>
    <row r="13" spans="1:9" ht="12.6" customHeight="1" x14ac:dyDescent="0.2">
      <c r="A13" s="82"/>
      <c r="B13" s="95" t="s">
        <v>27</v>
      </c>
      <c r="C13" s="96"/>
      <c r="D13" s="96"/>
      <c r="E13" s="96"/>
      <c r="F13" s="97"/>
      <c r="G13" s="97"/>
      <c r="H13" s="98"/>
      <c r="I13" s="82"/>
    </row>
    <row r="14" spans="1:9" ht="12.6" customHeight="1" x14ac:dyDescent="0.2">
      <c r="A14" s="82"/>
      <c r="B14" s="82" t="s">
        <v>28</v>
      </c>
      <c r="C14" s="82"/>
      <c r="D14" s="82"/>
      <c r="E14" s="82"/>
      <c r="F14" s="84">
        <v>950</v>
      </c>
      <c r="G14" s="84">
        <v>848</v>
      </c>
      <c r="H14" s="85">
        <f>SUM(F14:G14)</f>
        <v>1798</v>
      </c>
      <c r="I14" s="82"/>
    </row>
    <row r="15" spans="1:9" ht="12.6" customHeight="1" x14ac:dyDescent="0.2">
      <c r="A15" s="82"/>
      <c r="B15" s="82" t="s">
        <v>29</v>
      </c>
      <c r="C15" s="82"/>
      <c r="D15" s="82"/>
      <c r="E15" s="82"/>
      <c r="F15" s="84">
        <v>0</v>
      </c>
      <c r="G15" s="84">
        <v>0</v>
      </c>
      <c r="H15" s="85">
        <f t="shared" ref="H15:H39" si="0">SUM(F15:G15)</f>
        <v>0</v>
      </c>
      <c r="I15" s="82"/>
    </row>
    <row r="16" spans="1:9" ht="12.6" customHeight="1" x14ac:dyDescent="0.2">
      <c r="A16" s="82"/>
      <c r="B16" s="95" t="s">
        <v>30</v>
      </c>
      <c r="C16" s="96"/>
      <c r="D16" s="96"/>
      <c r="E16" s="96"/>
      <c r="F16" s="97"/>
      <c r="G16" s="97"/>
      <c r="H16" s="97"/>
      <c r="I16" s="82"/>
    </row>
    <row r="17" spans="1:9" ht="12.6" customHeight="1" x14ac:dyDescent="0.2">
      <c r="A17" s="82"/>
      <c r="B17" s="82" t="s">
        <v>31</v>
      </c>
      <c r="C17" s="82"/>
      <c r="D17" s="82"/>
      <c r="E17" s="82"/>
      <c r="F17" s="84">
        <v>6</v>
      </c>
      <c r="G17" s="84">
        <v>0</v>
      </c>
      <c r="H17" s="85">
        <f t="shared" si="0"/>
        <v>6</v>
      </c>
      <c r="I17" s="82"/>
    </row>
    <row r="18" spans="1:9" ht="12.6" customHeight="1" x14ac:dyDescent="0.2">
      <c r="A18" s="82"/>
      <c r="B18" s="95" t="s">
        <v>32</v>
      </c>
      <c r="C18" s="96"/>
      <c r="D18" s="96"/>
      <c r="E18" s="96"/>
      <c r="F18" s="97"/>
      <c r="G18" s="97"/>
      <c r="H18" s="97"/>
      <c r="I18" s="82"/>
    </row>
    <row r="19" spans="1:9" ht="12.6" customHeight="1" x14ac:dyDescent="0.2">
      <c r="A19" s="82"/>
      <c r="B19" s="82" t="s">
        <v>33</v>
      </c>
      <c r="C19" s="82"/>
      <c r="D19" s="82"/>
      <c r="E19" s="82"/>
      <c r="F19" s="84">
        <v>0</v>
      </c>
      <c r="G19" s="84">
        <v>0</v>
      </c>
      <c r="H19" s="85">
        <f t="shared" si="0"/>
        <v>0</v>
      </c>
      <c r="I19" s="82"/>
    </row>
    <row r="20" spans="1:9" ht="12.6" customHeight="1" x14ac:dyDescent="0.2">
      <c r="A20" s="82"/>
      <c r="B20" s="82" t="s">
        <v>34</v>
      </c>
      <c r="C20" s="82"/>
      <c r="D20" s="82"/>
      <c r="E20" s="82"/>
      <c r="F20" s="84">
        <v>0</v>
      </c>
      <c r="G20" s="84">
        <v>1</v>
      </c>
      <c r="H20" s="85">
        <f t="shared" si="0"/>
        <v>1</v>
      </c>
      <c r="I20" s="82"/>
    </row>
    <row r="21" spans="1:9" ht="12.6" customHeight="1" x14ac:dyDescent="0.2">
      <c r="A21" s="82"/>
      <c r="B21" s="95" t="s">
        <v>35</v>
      </c>
      <c r="C21" s="96"/>
      <c r="D21" s="96"/>
      <c r="E21" s="96"/>
      <c r="F21" s="97"/>
      <c r="G21" s="97"/>
      <c r="H21" s="97"/>
      <c r="I21" s="82"/>
    </row>
    <row r="22" spans="1:9" ht="12.6" customHeight="1" x14ac:dyDescent="0.2">
      <c r="A22" s="82"/>
      <c r="B22" s="82" t="s">
        <v>36</v>
      </c>
      <c r="C22" s="82"/>
      <c r="D22" s="82"/>
      <c r="E22" s="82"/>
      <c r="F22" s="84">
        <v>2</v>
      </c>
      <c r="G22" s="84">
        <v>0</v>
      </c>
      <c r="H22" s="85">
        <f t="shared" si="0"/>
        <v>2</v>
      </c>
      <c r="I22" s="82"/>
    </row>
    <row r="23" spans="1:9" ht="12.6" customHeight="1" x14ac:dyDescent="0.2">
      <c r="A23" s="82"/>
      <c r="B23" s="82" t="s">
        <v>37</v>
      </c>
      <c r="C23" s="82"/>
      <c r="D23" s="82"/>
      <c r="E23" s="82"/>
      <c r="F23" s="84">
        <v>82</v>
      </c>
      <c r="G23" s="84">
        <v>62</v>
      </c>
      <c r="H23" s="85">
        <f t="shared" si="0"/>
        <v>144</v>
      </c>
      <c r="I23" s="82"/>
    </row>
    <row r="24" spans="1:9" ht="12.6" customHeight="1" x14ac:dyDescent="0.2">
      <c r="A24" s="82"/>
      <c r="B24" s="82" t="s">
        <v>38</v>
      </c>
      <c r="C24" s="82"/>
      <c r="D24" s="82"/>
      <c r="E24" s="82"/>
      <c r="F24" s="84">
        <v>0</v>
      </c>
      <c r="G24" s="84">
        <v>3</v>
      </c>
      <c r="H24" s="85">
        <f t="shared" si="0"/>
        <v>3</v>
      </c>
      <c r="I24" s="82"/>
    </row>
    <row r="25" spans="1:9" ht="12.6" customHeight="1" x14ac:dyDescent="0.2">
      <c r="A25" s="82"/>
      <c r="B25" s="82" t="s">
        <v>39</v>
      </c>
      <c r="C25" s="82"/>
      <c r="D25" s="82"/>
      <c r="E25" s="82"/>
      <c r="F25" s="84">
        <v>0</v>
      </c>
      <c r="G25" s="84">
        <v>0</v>
      </c>
      <c r="H25" s="85">
        <f t="shared" si="0"/>
        <v>0</v>
      </c>
      <c r="I25" s="82"/>
    </row>
    <row r="26" spans="1:9" ht="12.6" customHeight="1" x14ac:dyDescent="0.2">
      <c r="A26" s="82"/>
      <c r="B26" s="95" t="s">
        <v>40</v>
      </c>
      <c r="C26" s="96"/>
      <c r="D26" s="96"/>
      <c r="E26" s="96"/>
      <c r="F26" s="97"/>
      <c r="G26" s="97"/>
      <c r="H26" s="97"/>
      <c r="I26" s="82"/>
    </row>
    <row r="27" spans="1:9" ht="12.6" customHeight="1" x14ac:dyDescent="0.2">
      <c r="A27" s="82"/>
      <c r="B27" s="82" t="s">
        <v>41</v>
      </c>
      <c r="C27" s="82"/>
      <c r="D27" s="82"/>
      <c r="E27" s="82"/>
      <c r="F27" s="84">
        <v>0</v>
      </c>
      <c r="G27" s="84">
        <v>0</v>
      </c>
      <c r="H27" s="85">
        <f t="shared" si="0"/>
        <v>0</v>
      </c>
      <c r="I27" s="82"/>
    </row>
    <row r="28" spans="1:9" ht="12.6" customHeight="1" x14ac:dyDescent="0.2">
      <c r="A28" s="82"/>
      <c r="B28" s="95" t="s">
        <v>42</v>
      </c>
      <c r="C28" s="96"/>
      <c r="D28" s="96"/>
      <c r="E28" s="96"/>
      <c r="F28" s="97"/>
      <c r="G28" s="97"/>
      <c r="H28" s="97"/>
      <c r="I28" s="82"/>
    </row>
    <row r="29" spans="1:9" ht="12.6" customHeight="1" x14ac:dyDescent="0.2">
      <c r="A29" s="82"/>
      <c r="B29" s="82" t="s">
        <v>43</v>
      </c>
      <c r="C29" s="82"/>
      <c r="D29" s="82"/>
      <c r="E29" s="82"/>
      <c r="F29" s="84">
        <v>0</v>
      </c>
      <c r="G29" s="84">
        <v>0</v>
      </c>
      <c r="H29" s="85">
        <f t="shared" si="0"/>
        <v>0</v>
      </c>
      <c r="I29" s="82"/>
    </row>
    <row r="30" spans="1:9" ht="12.6" customHeight="1" x14ac:dyDescent="0.2">
      <c r="A30" s="82"/>
      <c r="B30" s="82" t="s">
        <v>44</v>
      </c>
      <c r="C30" s="82"/>
      <c r="D30" s="82"/>
      <c r="E30" s="82"/>
      <c r="F30" s="84">
        <v>0</v>
      </c>
      <c r="G30" s="84">
        <v>0</v>
      </c>
      <c r="H30" s="85">
        <f t="shared" si="0"/>
        <v>0</v>
      </c>
      <c r="I30" s="82"/>
    </row>
    <row r="31" spans="1:9" ht="12.6" customHeight="1" x14ac:dyDescent="0.2">
      <c r="A31" s="82"/>
      <c r="B31" s="82" t="s">
        <v>96</v>
      </c>
      <c r="C31" s="82"/>
      <c r="D31" s="82"/>
      <c r="E31" s="82"/>
      <c r="F31" s="84">
        <v>0</v>
      </c>
      <c r="G31" s="84">
        <v>0</v>
      </c>
      <c r="H31" s="85">
        <f t="shared" si="0"/>
        <v>0</v>
      </c>
      <c r="I31" s="82"/>
    </row>
    <row r="32" spans="1:9" ht="12.6" customHeight="1" x14ac:dyDescent="0.2">
      <c r="A32" s="82"/>
      <c r="B32" s="82" t="s">
        <v>45</v>
      </c>
      <c r="C32" s="82"/>
      <c r="D32" s="82"/>
      <c r="E32" s="82"/>
      <c r="F32" s="84">
        <v>0</v>
      </c>
      <c r="G32" s="84">
        <v>2</v>
      </c>
      <c r="H32" s="85">
        <f t="shared" si="0"/>
        <v>2</v>
      </c>
      <c r="I32" s="82"/>
    </row>
    <row r="33" spans="1:9" ht="12.6" customHeight="1" x14ac:dyDescent="0.2">
      <c r="A33" s="82"/>
      <c r="B33" s="95" t="s">
        <v>46</v>
      </c>
      <c r="C33" s="96"/>
      <c r="D33" s="96"/>
      <c r="E33" s="96"/>
      <c r="F33" s="97"/>
      <c r="G33" s="97"/>
      <c r="H33" s="97"/>
      <c r="I33" s="82"/>
    </row>
    <row r="34" spans="1:9" ht="12.6" customHeight="1" x14ac:dyDescent="0.2">
      <c r="A34" s="82"/>
      <c r="B34" s="82" t="s">
        <v>47</v>
      </c>
      <c r="C34" s="82"/>
      <c r="D34" s="82"/>
      <c r="E34" s="82"/>
      <c r="F34" s="84">
        <v>84</v>
      </c>
      <c r="G34" s="84">
        <v>22</v>
      </c>
      <c r="H34" s="85">
        <f t="shared" si="0"/>
        <v>106</v>
      </c>
      <c r="I34" s="82"/>
    </row>
    <row r="35" spans="1:9" ht="12.6" customHeight="1" x14ac:dyDescent="0.2">
      <c r="A35" s="82"/>
      <c r="B35" s="95" t="s">
        <v>48</v>
      </c>
      <c r="C35" s="96"/>
      <c r="D35" s="96"/>
      <c r="E35" s="96"/>
      <c r="F35" s="97"/>
      <c r="G35" s="97"/>
      <c r="H35" s="97"/>
      <c r="I35" s="82"/>
    </row>
    <row r="36" spans="1:9" ht="12.6" customHeight="1" x14ac:dyDescent="0.2">
      <c r="A36" s="82"/>
      <c r="B36" s="82" t="s">
        <v>49</v>
      </c>
      <c r="C36" s="82"/>
      <c r="D36" s="82"/>
      <c r="E36" s="82"/>
      <c r="F36" s="84">
        <v>301</v>
      </c>
      <c r="G36" s="84">
        <v>154</v>
      </c>
      <c r="H36" s="85">
        <f t="shared" si="0"/>
        <v>455</v>
      </c>
      <c r="I36" s="82"/>
    </row>
    <row r="37" spans="1:9" ht="12.6" customHeight="1" x14ac:dyDescent="0.2">
      <c r="A37" s="82"/>
      <c r="B37" s="82" t="s">
        <v>50</v>
      </c>
      <c r="C37" s="82"/>
      <c r="D37" s="82"/>
      <c r="E37" s="82"/>
      <c r="F37" s="84">
        <v>0</v>
      </c>
      <c r="G37" s="84">
        <v>0</v>
      </c>
      <c r="H37" s="85">
        <f t="shared" si="0"/>
        <v>0</v>
      </c>
      <c r="I37" s="82"/>
    </row>
    <row r="38" spans="1:9" ht="12.6" customHeight="1" x14ac:dyDescent="0.2">
      <c r="A38" s="82"/>
      <c r="B38" s="82" t="s">
        <v>51</v>
      </c>
      <c r="C38" s="82"/>
      <c r="D38" s="82"/>
      <c r="E38" s="82"/>
      <c r="F38" s="84">
        <v>0</v>
      </c>
      <c r="G38" s="84">
        <v>0</v>
      </c>
      <c r="H38" s="85">
        <f t="shared" si="0"/>
        <v>0</v>
      </c>
      <c r="I38" s="82"/>
    </row>
    <row r="39" spans="1:9" ht="12.6" customHeight="1" x14ac:dyDescent="0.2">
      <c r="A39" s="82"/>
      <c r="B39" s="82" t="s">
        <v>52</v>
      </c>
      <c r="C39" s="82"/>
      <c r="D39" s="82"/>
      <c r="E39" s="82"/>
      <c r="F39" s="84">
        <v>0</v>
      </c>
      <c r="G39" s="84">
        <v>0</v>
      </c>
      <c r="H39" s="85">
        <f t="shared" si="0"/>
        <v>0</v>
      </c>
      <c r="I39" s="82"/>
    </row>
    <row r="40" spans="1:9" ht="12.6" customHeight="1" x14ac:dyDescent="0.2">
      <c r="A40" s="82"/>
      <c r="B40" s="95" t="s">
        <v>53</v>
      </c>
      <c r="C40" s="95"/>
      <c r="D40" s="95"/>
      <c r="E40" s="95"/>
      <c r="F40" s="98">
        <f>SUM(F13:F39)</f>
        <v>1425</v>
      </c>
      <c r="G40" s="98">
        <f>SUM(G13:G39)</f>
        <v>1092</v>
      </c>
      <c r="H40" s="98">
        <f>SUM(H13:H39)</f>
        <v>2517</v>
      </c>
      <c r="I40" s="82"/>
    </row>
    <row r="41" spans="1:9" ht="2.4500000000000002" customHeight="1" thickBot="1" x14ac:dyDescent="0.25">
      <c r="A41" s="82"/>
      <c r="B41" s="92"/>
      <c r="C41" s="92"/>
      <c r="D41" s="92"/>
      <c r="E41" s="92"/>
      <c r="F41" s="92"/>
      <c r="G41" s="92"/>
      <c r="H41" s="92"/>
      <c r="I41" s="82"/>
    </row>
    <row r="42" spans="1:9" ht="12.75" customHeight="1" x14ac:dyDescent="0.2">
      <c r="A42" s="82"/>
      <c r="B42" s="138" t="s">
        <v>206</v>
      </c>
      <c r="C42" s="82"/>
      <c r="D42" s="82"/>
      <c r="E42" s="82"/>
      <c r="F42" s="82"/>
      <c r="G42" s="82"/>
      <c r="H42" s="82"/>
      <c r="I42" s="82"/>
    </row>
    <row r="43" spans="1:9" ht="23.45" customHeight="1" x14ac:dyDescent="0.2">
      <c r="A43" s="82"/>
      <c r="B43" s="309" t="s">
        <v>217</v>
      </c>
      <c r="C43" s="309"/>
      <c r="D43" s="309"/>
      <c r="E43" s="309"/>
      <c r="F43" s="309"/>
      <c r="G43" s="309"/>
      <c r="H43" s="309"/>
      <c r="I43" s="82"/>
    </row>
    <row r="44" spans="1:9" ht="18.600000000000001" customHeight="1" x14ac:dyDescent="0.2">
      <c r="A44" s="82"/>
      <c r="B44" s="288" t="s">
        <v>204</v>
      </c>
      <c r="C44" s="288"/>
      <c r="D44" s="288"/>
      <c r="E44" s="288"/>
      <c r="F44" s="288"/>
      <c r="G44" s="288"/>
      <c r="H44" s="288"/>
      <c r="I44" s="170"/>
    </row>
    <row r="45" spans="1:9" ht="18.75" customHeight="1" x14ac:dyDescent="0.2">
      <c r="A45" s="82"/>
      <c r="B45" s="82"/>
      <c r="C45" s="82"/>
      <c r="D45" s="82"/>
      <c r="E45" s="82"/>
      <c r="F45" s="82"/>
      <c r="G45" s="82"/>
      <c r="H45" s="82"/>
      <c r="I45" s="82"/>
    </row>
    <row r="46" spans="1:9" ht="13.5" x14ac:dyDescent="0.2">
      <c r="A46" s="82"/>
      <c r="B46" s="86" t="s">
        <v>181</v>
      </c>
      <c r="C46" s="82"/>
      <c r="D46" s="82"/>
      <c r="E46" s="82"/>
      <c r="F46" s="82"/>
      <c r="G46" s="82"/>
      <c r="H46" s="82"/>
      <c r="I46" s="82"/>
    </row>
    <row r="47" spans="1:9" ht="10.15" customHeight="1" x14ac:dyDescent="0.2">
      <c r="A47" s="82"/>
      <c r="B47" s="82"/>
      <c r="C47" s="82"/>
      <c r="D47" s="82"/>
      <c r="E47" s="82"/>
      <c r="F47" s="82"/>
      <c r="G47" s="82"/>
      <c r="H47" s="82"/>
      <c r="I47" s="82"/>
    </row>
    <row r="48" spans="1:9" x14ac:dyDescent="0.2">
      <c r="A48" s="82"/>
      <c r="B48" s="82"/>
      <c r="C48" s="82"/>
      <c r="D48" s="82"/>
      <c r="E48" s="82"/>
      <c r="F48" s="82"/>
      <c r="G48" s="82"/>
      <c r="H48" s="82"/>
      <c r="I48" s="82"/>
    </row>
    <row r="49" spans="1:9" x14ac:dyDescent="0.2">
      <c r="A49" s="82"/>
      <c r="B49" s="82"/>
      <c r="C49" s="82"/>
      <c r="D49" s="82"/>
      <c r="E49" s="82"/>
      <c r="F49" s="82"/>
      <c r="G49" s="82"/>
      <c r="H49" s="82"/>
      <c r="I49" s="82"/>
    </row>
    <row r="50" spans="1:9" x14ac:dyDescent="0.2">
      <c r="A50" s="82"/>
      <c r="B50" s="82"/>
      <c r="C50" s="82"/>
      <c r="D50" s="82"/>
      <c r="E50" s="82"/>
      <c r="F50" s="82"/>
      <c r="G50" s="82"/>
      <c r="H50" s="82"/>
      <c r="I50" s="82"/>
    </row>
    <row r="51" spans="1:9" x14ac:dyDescent="0.2">
      <c r="A51" s="82"/>
      <c r="B51" s="82"/>
      <c r="C51" s="82"/>
      <c r="D51" s="82"/>
      <c r="E51" s="82"/>
      <c r="F51" s="82"/>
      <c r="G51" s="82"/>
      <c r="H51" s="82"/>
      <c r="I51" s="82"/>
    </row>
    <row r="52" spans="1:9" x14ac:dyDescent="0.2">
      <c r="A52" s="82"/>
      <c r="B52" s="82"/>
      <c r="C52" s="82"/>
      <c r="D52" s="82"/>
      <c r="E52" s="82"/>
      <c r="F52" s="82"/>
      <c r="G52" s="82"/>
      <c r="H52" s="82"/>
      <c r="I52" s="82"/>
    </row>
    <row r="53" spans="1:9" x14ac:dyDescent="0.2">
      <c r="A53" s="82"/>
      <c r="B53" s="82"/>
      <c r="C53" s="82"/>
      <c r="D53" s="82"/>
      <c r="E53" s="82"/>
      <c r="F53" s="82"/>
      <c r="G53" s="82"/>
      <c r="H53" s="82"/>
      <c r="I53" s="82"/>
    </row>
    <row r="54" spans="1:9" x14ac:dyDescent="0.2">
      <c r="A54" s="82"/>
      <c r="B54" s="82"/>
      <c r="C54" s="82"/>
      <c r="D54" s="82"/>
      <c r="E54" s="82"/>
      <c r="F54" s="82"/>
      <c r="G54" s="82"/>
      <c r="H54" s="82"/>
      <c r="I54" s="82"/>
    </row>
    <row r="55" spans="1:9" x14ac:dyDescent="0.2">
      <c r="A55" s="82"/>
      <c r="B55" s="82"/>
      <c r="C55" s="82"/>
      <c r="D55" s="82"/>
      <c r="E55" s="82"/>
      <c r="F55" s="82"/>
      <c r="G55" s="82"/>
      <c r="H55" s="82"/>
      <c r="I55" s="82"/>
    </row>
    <row r="56" spans="1:9" x14ac:dyDescent="0.2">
      <c r="A56" s="82"/>
      <c r="B56" s="305"/>
      <c r="C56" s="306"/>
      <c r="D56" s="306"/>
      <c r="E56" s="306"/>
      <c r="F56" s="306"/>
      <c r="G56" s="306"/>
      <c r="H56" s="306"/>
      <c r="I56" s="82"/>
    </row>
    <row r="57" spans="1:9" x14ac:dyDescent="0.2">
      <c r="A57" s="82"/>
      <c r="B57" s="82"/>
      <c r="C57" s="82"/>
      <c r="D57" s="82"/>
      <c r="E57" s="82"/>
      <c r="F57" s="82"/>
      <c r="G57" s="82"/>
      <c r="H57" s="82"/>
      <c r="I57" s="82"/>
    </row>
    <row r="58" spans="1:9" x14ac:dyDescent="0.2">
      <c r="A58" s="82"/>
      <c r="B58" s="82"/>
      <c r="C58" s="82"/>
      <c r="D58" s="82"/>
      <c r="E58" s="82"/>
      <c r="F58" s="82"/>
      <c r="G58" s="82"/>
      <c r="H58" s="82"/>
      <c r="I58" s="82"/>
    </row>
    <row r="59" spans="1:9" x14ac:dyDescent="0.2">
      <c r="A59" s="82"/>
      <c r="B59" s="82"/>
      <c r="C59" s="82"/>
      <c r="D59" s="82"/>
      <c r="E59" s="82"/>
      <c r="F59" s="82"/>
      <c r="G59" s="82"/>
      <c r="H59" s="82"/>
      <c r="I59" s="82"/>
    </row>
    <row r="60" spans="1:9" x14ac:dyDescent="0.2">
      <c r="A60" s="82"/>
      <c r="B60" s="82"/>
      <c r="C60" s="82"/>
      <c r="D60" s="82"/>
      <c r="E60" s="82"/>
      <c r="F60" s="82"/>
      <c r="G60" s="82"/>
      <c r="H60" s="82"/>
      <c r="I60" s="82"/>
    </row>
    <row r="61" spans="1:9" x14ac:dyDescent="0.2">
      <c r="A61" s="82"/>
      <c r="B61" s="82"/>
      <c r="C61" s="82"/>
      <c r="D61" s="82"/>
      <c r="E61" s="82"/>
      <c r="F61" s="82"/>
      <c r="G61" s="82"/>
      <c r="H61" s="82"/>
      <c r="I61" s="82"/>
    </row>
    <row r="62" spans="1:9" x14ac:dyDescent="0.2">
      <c r="A62" s="82"/>
      <c r="B62" s="82"/>
      <c r="C62" s="82"/>
      <c r="D62" s="82"/>
      <c r="E62" s="82"/>
      <c r="F62" s="82"/>
      <c r="G62" s="82"/>
      <c r="H62" s="82"/>
      <c r="I62" s="82"/>
    </row>
    <row r="63" spans="1:9" x14ac:dyDescent="0.2">
      <c r="A63" s="82"/>
      <c r="B63" s="82"/>
      <c r="C63" s="82"/>
      <c r="D63" s="82"/>
      <c r="E63" s="82"/>
      <c r="F63" s="82"/>
      <c r="G63" s="82"/>
      <c r="H63" s="82"/>
      <c r="I63" s="82"/>
    </row>
    <row r="64" spans="1:9" ht="15" customHeight="1" x14ac:dyDescent="0.2">
      <c r="A64" s="82"/>
      <c r="B64" s="82"/>
      <c r="C64" s="82"/>
      <c r="D64" s="82"/>
      <c r="E64" s="82"/>
      <c r="F64" s="289">
        <v>16</v>
      </c>
      <c r="G64" s="289"/>
      <c r="H64" s="289"/>
      <c r="I64" s="82"/>
    </row>
    <row r="65" spans="1:10" ht="9" customHeight="1" x14ac:dyDescent="0.2">
      <c r="A65" s="82"/>
      <c r="B65" s="82"/>
      <c r="C65" s="82"/>
      <c r="D65" s="82"/>
      <c r="E65" s="82"/>
      <c r="F65" s="82"/>
      <c r="G65" s="82"/>
      <c r="H65" s="82"/>
      <c r="I65" s="82"/>
    </row>
    <row r="66" spans="1:10" x14ac:dyDescent="0.2">
      <c r="A66" s="87"/>
      <c r="B66" s="87"/>
      <c r="C66" s="87"/>
      <c r="D66" s="87"/>
      <c r="E66" s="87"/>
      <c r="F66" s="87"/>
      <c r="G66" s="87"/>
      <c r="H66" s="87"/>
      <c r="I66" s="87"/>
    </row>
    <row r="67" spans="1:10" x14ac:dyDescent="0.2">
      <c r="A67" s="88"/>
      <c r="B67" s="88"/>
      <c r="C67" s="88"/>
      <c r="D67" s="88"/>
      <c r="E67" s="88"/>
      <c r="F67" s="88"/>
      <c r="G67" s="88"/>
      <c r="H67" s="88"/>
      <c r="I67" s="88"/>
    </row>
    <row r="68" spans="1:10" x14ac:dyDescent="0.2">
      <c r="A68" s="88"/>
      <c r="B68" s="88"/>
      <c r="C68" s="88"/>
      <c r="D68" s="88"/>
      <c r="E68" s="88"/>
      <c r="F68" s="88"/>
      <c r="G68" s="88"/>
      <c r="H68" s="88"/>
      <c r="I68" s="88"/>
    </row>
    <row r="69" spans="1:10" x14ac:dyDescent="0.2">
      <c r="A69" s="88"/>
      <c r="B69" s="88"/>
      <c r="C69" s="88"/>
      <c r="D69" s="88"/>
      <c r="E69" s="211"/>
      <c r="F69" s="211"/>
      <c r="G69" s="211"/>
      <c r="H69" s="211"/>
      <c r="I69" s="211"/>
      <c r="J69" s="212"/>
    </row>
  </sheetData>
  <mergeCells count="6">
    <mergeCell ref="B7:H7"/>
    <mergeCell ref="B10:H10"/>
    <mergeCell ref="B56:H56"/>
    <mergeCell ref="F64:H64"/>
    <mergeCell ref="B43:H43"/>
    <mergeCell ref="B44:H44"/>
  </mergeCells>
  <pageMargins left="0" right="0" top="0" bottom="0" header="0" footer="0"/>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C7F7-3989-42AD-A70F-CCBE3C3128A4}">
  <sheetPr codeName="Hoja18"/>
  <dimension ref="A1:J97"/>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4" width="9.42578125" style="83" customWidth="1"/>
    <col min="5" max="5" width="27.42578125" style="83" customWidth="1"/>
    <col min="6" max="8" width="14.42578125" style="83" customWidth="1"/>
    <col min="9" max="9" width="5.28515625" style="83" customWidth="1"/>
    <col min="10" max="16384" width="8.7109375" style="83"/>
  </cols>
  <sheetData>
    <row r="1" spans="1:10" ht="24" customHeight="1" x14ac:dyDescent="0.2">
      <c r="A1" s="82"/>
      <c r="B1" s="82"/>
      <c r="C1" s="82"/>
      <c r="D1" s="82"/>
      <c r="E1" s="82"/>
      <c r="F1" s="82"/>
      <c r="G1" s="82"/>
      <c r="H1" s="82"/>
      <c r="I1" s="82"/>
    </row>
    <row r="2" spans="1:10" ht="17.25" customHeight="1" x14ac:dyDescent="0.2">
      <c r="A2" s="82"/>
      <c r="B2" s="82"/>
      <c r="C2" s="82"/>
      <c r="D2" s="82"/>
      <c r="E2" s="82"/>
      <c r="F2" s="82"/>
      <c r="G2" s="82"/>
      <c r="H2" s="82"/>
      <c r="I2" s="82"/>
    </row>
    <row r="3" spans="1:10" ht="15.75" customHeight="1" x14ac:dyDescent="0.2">
      <c r="A3" s="82"/>
      <c r="B3" s="82"/>
      <c r="C3" s="82"/>
      <c r="D3" s="82"/>
      <c r="E3" s="82"/>
      <c r="F3" s="82"/>
      <c r="G3" s="82"/>
      <c r="H3" s="82"/>
      <c r="I3" s="82"/>
    </row>
    <row r="4" spans="1:10" ht="14.25" customHeight="1" x14ac:dyDescent="0.2">
      <c r="A4" s="82"/>
      <c r="B4" s="82"/>
      <c r="C4" s="82"/>
      <c r="D4" s="82"/>
      <c r="E4" s="82"/>
      <c r="F4" s="82"/>
      <c r="G4" s="82"/>
      <c r="H4" s="82"/>
      <c r="I4" s="82"/>
    </row>
    <row r="5" spans="1:10" ht="12" customHeight="1" x14ac:dyDescent="0.2">
      <c r="A5" s="82"/>
      <c r="B5" s="82"/>
      <c r="C5" s="82"/>
      <c r="D5" s="82"/>
      <c r="E5" s="82"/>
      <c r="F5" s="82"/>
      <c r="G5" s="82"/>
      <c r="H5" s="82"/>
      <c r="I5" s="82"/>
    </row>
    <row r="6" spans="1:10" ht="14.25" customHeight="1" x14ac:dyDescent="0.2">
      <c r="A6" s="82"/>
      <c r="B6" s="57" t="s">
        <v>200</v>
      </c>
      <c r="C6" s="82"/>
      <c r="D6" s="82"/>
      <c r="E6" s="82"/>
      <c r="F6" s="89"/>
      <c r="G6" s="89"/>
      <c r="H6" s="89"/>
      <c r="I6" s="82"/>
    </row>
    <row r="7" spans="1:10" ht="14.25" customHeight="1" x14ac:dyDescent="0.2">
      <c r="A7" s="82"/>
      <c r="B7" s="297" t="s">
        <v>201</v>
      </c>
      <c r="C7" s="297"/>
      <c r="D7" s="297"/>
      <c r="E7" s="297"/>
      <c r="F7" s="297"/>
      <c r="G7" s="297"/>
      <c r="H7" s="297"/>
      <c r="I7" s="135"/>
      <c r="J7" s="136"/>
    </row>
    <row r="8" spans="1:10" ht="3" customHeight="1" thickBot="1" x14ac:dyDescent="0.25">
      <c r="A8" s="82"/>
      <c r="B8" s="92"/>
      <c r="C8" s="92"/>
      <c r="D8" s="92"/>
      <c r="E8" s="92"/>
      <c r="F8" s="92"/>
      <c r="G8" s="92"/>
      <c r="H8" s="92"/>
      <c r="I8" s="82"/>
    </row>
    <row r="9" spans="1:10" ht="13.9" customHeight="1" x14ac:dyDescent="0.2">
      <c r="A9" s="82"/>
      <c r="B9" s="82"/>
      <c r="C9" s="82"/>
      <c r="D9" s="82"/>
      <c r="E9" s="82"/>
      <c r="F9" s="82"/>
      <c r="G9" s="82"/>
      <c r="H9" s="82"/>
      <c r="I9" s="82"/>
    </row>
    <row r="10" spans="1:10" ht="18.75" customHeight="1" x14ac:dyDescent="0.2">
      <c r="A10" s="82"/>
      <c r="B10" s="298" t="s">
        <v>173</v>
      </c>
      <c r="C10" s="299"/>
      <c r="D10" s="299"/>
      <c r="E10" s="299"/>
      <c r="F10" s="299"/>
      <c r="G10" s="299"/>
      <c r="H10" s="300"/>
      <c r="I10" s="82"/>
    </row>
    <row r="11" spans="1:10" ht="6" customHeight="1" x14ac:dyDescent="0.2">
      <c r="A11" s="82"/>
      <c r="B11" s="82"/>
      <c r="C11" s="82"/>
      <c r="D11" s="82"/>
      <c r="E11" s="82"/>
      <c r="F11" s="82"/>
      <c r="G11" s="82"/>
      <c r="H11" s="82"/>
      <c r="I11" s="82"/>
    </row>
    <row r="12" spans="1:10" ht="18.75" customHeight="1" x14ac:dyDescent="0.2">
      <c r="A12" s="82"/>
      <c r="B12" s="124" t="s">
        <v>82</v>
      </c>
      <c r="C12" s="124"/>
      <c r="D12" s="124"/>
      <c r="E12" s="124"/>
      <c r="F12" s="125" t="s">
        <v>54</v>
      </c>
      <c r="G12" s="125" t="s">
        <v>55</v>
      </c>
      <c r="H12" s="125" t="s">
        <v>26</v>
      </c>
      <c r="I12" s="82"/>
    </row>
    <row r="13" spans="1:10" ht="12.6" customHeight="1" x14ac:dyDescent="0.2">
      <c r="A13" s="82"/>
      <c r="B13" s="95" t="s">
        <v>27</v>
      </c>
      <c r="C13" s="96"/>
      <c r="D13" s="96"/>
      <c r="E13" s="96"/>
      <c r="F13" s="97"/>
      <c r="G13" s="97"/>
      <c r="H13" s="98"/>
      <c r="I13" s="82"/>
    </row>
    <row r="14" spans="1:10" ht="12.6" customHeight="1" x14ac:dyDescent="0.2">
      <c r="A14" s="82"/>
      <c r="B14" s="82" t="s">
        <v>28</v>
      </c>
      <c r="C14" s="82"/>
      <c r="D14" s="82"/>
      <c r="E14" s="82"/>
      <c r="F14" s="84">
        <v>60</v>
      </c>
      <c r="G14" s="84">
        <v>71</v>
      </c>
      <c r="H14" s="85">
        <f>SUM(F14:G14)</f>
        <v>131</v>
      </c>
      <c r="I14" s="82"/>
    </row>
    <row r="15" spans="1:10" ht="12.6" customHeight="1" x14ac:dyDescent="0.2">
      <c r="A15" s="82"/>
      <c r="B15" s="82" t="s">
        <v>29</v>
      </c>
      <c r="C15" s="82"/>
      <c r="D15" s="82"/>
      <c r="E15" s="82"/>
      <c r="F15" s="84">
        <v>0</v>
      </c>
      <c r="G15" s="84">
        <v>0</v>
      </c>
      <c r="H15" s="85">
        <f>SUM(F15:G15)</f>
        <v>0</v>
      </c>
      <c r="I15" s="82"/>
    </row>
    <row r="16" spans="1:10" ht="12.6" customHeight="1" x14ac:dyDescent="0.2">
      <c r="A16" s="82"/>
      <c r="B16" s="95" t="s">
        <v>30</v>
      </c>
      <c r="C16" s="96"/>
      <c r="D16" s="96"/>
      <c r="E16" s="96"/>
      <c r="F16" s="97"/>
      <c r="G16" s="97"/>
      <c r="H16" s="98"/>
      <c r="I16" s="82"/>
    </row>
    <row r="17" spans="1:9" ht="12.6" customHeight="1" x14ac:dyDescent="0.2">
      <c r="A17" s="82"/>
      <c r="B17" s="82" t="s">
        <v>31</v>
      </c>
      <c r="C17" s="82"/>
      <c r="D17" s="82"/>
      <c r="E17" s="82"/>
      <c r="F17" s="84">
        <v>214</v>
      </c>
      <c r="G17" s="84">
        <v>259</v>
      </c>
      <c r="H17" s="85">
        <f>SUM(F17:G17)</f>
        <v>473</v>
      </c>
      <c r="I17" s="82"/>
    </row>
    <row r="18" spans="1:9" ht="12.6" customHeight="1" x14ac:dyDescent="0.2">
      <c r="A18" s="82"/>
      <c r="B18" s="95" t="s">
        <v>32</v>
      </c>
      <c r="C18" s="96"/>
      <c r="D18" s="96"/>
      <c r="E18" s="96"/>
      <c r="F18" s="97"/>
      <c r="G18" s="97"/>
      <c r="H18" s="98"/>
      <c r="I18" s="82"/>
    </row>
    <row r="19" spans="1:9" ht="12.6" customHeight="1" x14ac:dyDescent="0.2">
      <c r="A19" s="82"/>
      <c r="B19" s="82" t="s">
        <v>33</v>
      </c>
      <c r="C19" s="82"/>
      <c r="D19" s="82"/>
      <c r="E19" s="82"/>
      <c r="F19" s="84">
        <v>86</v>
      </c>
      <c r="G19" s="84">
        <v>239</v>
      </c>
      <c r="H19" s="85">
        <f>SUM(F19:G19)</f>
        <v>325</v>
      </c>
      <c r="I19" s="82"/>
    </row>
    <row r="20" spans="1:9" ht="12.6" customHeight="1" x14ac:dyDescent="0.2">
      <c r="A20" s="82"/>
      <c r="B20" s="82" t="s">
        <v>34</v>
      </c>
      <c r="C20" s="82"/>
      <c r="D20" s="82"/>
      <c r="E20" s="82"/>
      <c r="F20" s="84">
        <v>2</v>
      </c>
      <c r="G20" s="84">
        <v>1</v>
      </c>
      <c r="H20" s="85">
        <f>SUM(F20:G20)</f>
        <v>3</v>
      </c>
      <c r="I20" s="82"/>
    </row>
    <row r="21" spans="1:9" ht="12.6" customHeight="1" x14ac:dyDescent="0.2">
      <c r="A21" s="82"/>
      <c r="B21" s="95" t="s">
        <v>35</v>
      </c>
      <c r="C21" s="96"/>
      <c r="D21" s="96"/>
      <c r="E21" s="96"/>
      <c r="F21" s="97"/>
      <c r="G21" s="97"/>
      <c r="H21" s="98"/>
      <c r="I21" s="82"/>
    </row>
    <row r="22" spans="1:9" ht="12.6" customHeight="1" x14ac:dyDescent="0.2">
      <c r="A22" s="82"/>
      <c r="B22" s="82" t="s">
        <v>36</v>
      </c>
      <c r="C22" s="82"/>
      <c r="D22" s="82"/>
      <c r="E22" s="82"/>
      <c r="F22" s="84">
        <v>48</v>
      </c>
      <c r="G22" s="84">
        <v>55</v>
      </c>
      <c r="H22" s="85">
        <f>SUM(F22:G22)</f>
        <v>103</v>
      </c>
      <c r="I22" s="82"/>
    </row>
    <row r="23" spans="1:9" ht="12.6" customHeight="1" x14ac:dyDescent="0.2">
      <c r="A23" s="82"/>
      <c r="B23" s="82" t="s">
        <v>37</v>
      </c>
      <c r="C23" s="82"/>
      <c r="D23" s="82"/>
      <c r="E23" s="82"/>
      <c r="F23" s="84">
        <v>22</v>
      </c>
      <c r="G23" s="84">
        <v>33</v>
      </c>
      <c r="H23" s="85">
        <f t="shared" ref="H23:H25" si="0">SUM(F23:G23)</f>
        <v>55</v>
      </c>
      <c r="I23" s="82"/>
    </row>
    <row r="24" spans="1:9" ht="12.6" customHeight="1" x14ac:dyDescent="0.2">
      <c r="A24" s="82"/>
      <c r="B24" s="82" t="s">
        <v>38</v>
      </c>
      <c r="C24" s="82"/>
      <c r="D24" s="82"/>
      <c r="E24" s="82"/>
      <c r="F24" s="84">
        <v>0</v>
      </c>
      <c r="G24" s="84">
        <v>6</v>
      </c>
      <c r="H24" s="85">
        <f t="shared" si="0"/>
        <v>6</v>
      </c>
      <c r="I24" s="82"/>
    </row>
    <row r="25" spans="1:9" ht="12.6" customHeight="1" x14ac:dyDescent="0.2">
      <c r="A25" s="82"/>
      <c r="B25" s="82" t="s">
        <v>39</v>
      </c>
      <c r="C25" s="82"/>
      <c r="D25" s="82"/>
      <c r="E25" s="82"/>
      <c r="F25" s="84">
        <v>124</v>
      </c>
      <c r="G25" s="84">
        <v>167</v>
      </c>
      <c r="H25" s="85">
        <f t="shared" si="0"/>
        <v>291</v>
      </c>
      <c r="I25" s="82"/>
    </row>
    <row r="26" spans="1:9" ht="12.6" customHeight="1" x14ac:dyDescent="0.2">
      <c r="A26" s="82"/>
      <c r="B26" s="95" t="s">
        <v>40</v>
      </c>
      <c r="C26" s="96"/>
      <c r="D26" s="96"/>
      <c r="E26" s="96"/>
      <c r="F26" s="97"/>
      <c r="G26" s="97"/>
      <c r="H26" s="98"/>
      <c r="I26" s="82"/>
    </row>
    <row r="27" spans="1:9" ht="12.6" customHeight="1" x14ac:dyDescent="0.2">
      <c r="A27" s="82"/>
      <c r="B27" s="82" t="s">
        <v>41</v>
      </c>
      <c r="C27" s="82"/>
      <c r="D27" s="82"/>
      <c r="E27" s="82"/>
      <c r="F27" s="84">
        <v>25</v>
      </c>
      <c r="G27" s="84">
        <v>3</v>
      </c>
      <c r="H27" s="85">
        <f>SUM(F27:G27)</f>
        <v>28</v>
      </c>
      <c r="I27" s="82"/>
    </row>
    <row r="28" spans="1:9" ht="12.6" customHeight="1" x14ac:dyDescent="0.2">
      <c r="A28" s="82"/>
      <c r="B28" s="95" t="s">
        <v>42</v>
      </c>
      <c r="C28" s="96"/>
      <c r="D28" s="96"/>
      <c r="E28" s="96"/>
      <c r="F28" s="97"/>
      <c r="G28" s="97"/>
      <c r="H28" s="98"/>
      <c r="I28" s="82"/>
    </row>
    <row r="29" spans="1:9" ht="12.6" customHeight="1" x14ac:dyDescent="0.2">
      <c r="A29" s="82"/>
      <c r="B29" s="82" t="s">
        <v>43</v>
      </c>
      <c r="C29" s="82"/>
      <c r="D29" s="82"/>
      <c r="E29" s="82"/>
      <c r="F29" s="84">
        <v>0</v>
      </c>
      <c r="G29" s="84">
        <v>0</v>
      </c>
      <c r="H29" s="85">
        <f>SUM(F29:G29)</f>
        <v>0</v>
      </c>
      <c r="I29" s="82"/>
    </row>
    <row r="30" spans="1:9" ht="12.6" customHeight="1" x14ac:dyDescent="0.2">
      <c r="A30" s="82"/>
      <c r="B30" s="82" t="s">
        <v>44</v>
      </c>
      <c r="C30" s="82"/>
      <c r="D30" s="82"/>
      <c r="E30" s="82"/>
      <c r="F30" s="84">
        <v>10</v>
      </c>
      <c r="G30" s="84">
        <v>0</v>
      </c>
      <c r="H30" s="85">
        <f t="shared" ref="H30:H32" si="1">SUM(F30:G30)</f>
        <v>10</v>
      </c>
      <c r="I30" s="82"/>
    </row>
    <row r="31" spans="1:9" ht="12.6" customHeight="1" x14ac:dyDescent="0.2">
      <c r="A31" s="82"/>
      <c r="B31" s="82" t="s">
        <v>96</v>
      </c>
      <c r="C31" s="82"/>
      <c r="D31" s="82"/>
      <c r="E31" s="82"/>
      <c r="F31" s="84">
        <v>0</v>
      </c>
      <c r="G31" s="84">
        <v>0</v>
      </c>
      <c r="H31" s="85">
        <f t="shared" si="1"/>
        <v>0</v>
      </c>
      <c r="I31" s="82"/>
    </row>
    <row r="32" spans="1:9" ht="12.6" customHeight="1" x14ac:dyDescent="0.2">
      <c r="A32" s="82"/>
      <c r="B32" s="82" t="s">
        <v>45</v>
      </c>
      <c r="C32" s="82"/>
      <c r="D32" s="82"/>
      <c r="E32" s="82"/>
      <c r="F32" s="84">
        <v>1</v>
      </c>
      <c r="G32" s="84">
        <v>1</v>
      </c>
      <c r="H32" s="85">
        <f t="shared" si="1"/>
        <v>2</v>
      </c>
      <c r="I32" s="82"/>
    </row>
    <row r="33" spans="1:9" ht="12.6" customHeight="1" x14ac:dyDescent="0.2">
      <c r="A33" s="82"/>
      <c r="B33" s="95" t="s">
        <v>46</v>
      </c>
      <c r="C33" s="96"/>
      <c r="D33" s="96"/>
      <c r="E33" s="96"/>
      <c r="F33" s="97"/>
      <c r="G33" s="97"/>
      <c r="H33" s="98"/>
      <c r="I33" s="82"/>
    </row>
    <row r="34" spans="1:9" ht="12.6" customHeight="1" x14ac:dyDescent="0.2">
      <c r="A34" s="82"/>
      <c r="B34" s="82" t="s">
        <v>47</v>
      </c>
      <c r="C34" s="82"/>
      <c r="D34" s="82"/>
      <c r="E34" s="82"/>
      <c r="F34" s="84">
        <v>24</v>
      </c>
      <c r="G34" s="84">
        <v>17</v>
      </c>
      <c r="H34" s="85">
        <f>SUM(F34:G34)</f>
        <v>41</v>
      </c>
      <c r="I34" s="82"/>
    </row>
    <row r="35" spans="1:9" ht="12.6" customHeight="1" x14ac:dyDescent="0.2">
      <c r="A35" s="82"/>
      <c r="B35" s="95" t="s">
        <v>48</v>
      </c>
      <c r="C35" s="96"/>
      <c r="D35" s="96"/>
      <c r="E35" s="96"/>
      <c r="F35" s="97"/>
      <c r="G35" s="97"/>
      <c r="H35" s="98"/>
      <c r="I35" s="82"/>
    </row>
    <row r="36" spans="1:9" ht="12.6" customHeight="1" x14ac:dyDescent="0.2">
      <c r="A36" s="82"/>
      <c r="B36" s="82" t="s">
        <v>49</v>
      </c>
      <c r="C36" s="82"/>
      <c r="D36" s="82"/>
      <c r="E36" s="82"/>
      <c r="F36" s="84">
        <v>0</v>
      </c>
      <c r="G36" s="84">
        <v>0</v>
      </c>
      <c r="H36" s="85">
        <f>SUM(F36:G36)</f>
        <v>0</v>
      </c>
      <c r="I36" s="82"/>
    </row>
    <row r="37" spans="1:9" ht="12.6" customHeight="1" x14ac:dyDescent="0.2">
      <c r="A37" s="82"/>
      <c r="B37" s="82" t="s">
        <v>50</v>
      </c>
      <c r="C37" s="82"/>
      <c r="D37" s="82"/>
      <c r="E37" s="82"/>
      <c r="F37" s="84">
        <v>26</v>
      </c>
      <c r="G37" s="84">
        <v>173</v>
      </c>
      <c r="H37" s="85">
        <f t="shared" ref="H37:H39" si="2">SUM(F37:G37)</f>
        <v>199</v>
      </c>
      <c r="I37" s="82"/>
    </row>
    <row r="38" spans="1:9" ht="12.6" customHeight="1" x14ac:dyDescent="0.2">
      <c r="A38" s="82"/>
      <c r="B38" s="82" t="s">
        <v>51</v>
      </c>
      <c r="C38" s="82"/>
      <c r="D38" s="82"/>
      <c r="E38" s="82"/>
      <c r="F38" s="84">
        <v>61</v>
      </c>
      <c r="G38" s="84">
        <v>55</v>
      </c>
      <c r="H38" s="85">
        <f t="shared" si="2"/>
        <v>116</v>
      </c>
      <c r="I38" s="82"/>
    </row>
    <row r="39" spans="1:9" ht="12.6" customHeight="1" x14ac:dyDescent="0.2">
      <c r="A39" s="82"/>
      <c r="B39" s="82" t="s">
        <v>52</v>
      </c>
      <c r="C39" s="82"/>
      <c r="D39" s="82"/>
      <c r="E39" s="82"/>
      <c r="F39" s="84">
        <v>6</v>
      </c>
      <c r="G39" s="84">
        <v>3</v>
      </c>
      <c r="H39" s="85">
        <f t="shared" si="2"/>
        <v>9</v>
      </c>
      <c r="I39" s="82"/>
    </row>
    <row r="40" spans="1:9" ht="12.6" customHeight="1" x14ac:dyDescent="0.2">
      <c r="A40" s="82"/>
      <c r="B40" s="95" t="s">
        <v>53</v>
      </c>
      <c r="C40" s="96"/>
      <c r="D40" s="96"/>
      <c r="E40" s="96"/>
      <c r="F40" s="98">
        <f>SUM(F14:F15)+F17+SUM(F19:F20)+SUM(F22:F25)+F27+SUM(F29:F32)+F34+SUM(F36:F39)</f>
        <v>709</v>
      </c>
      <c r="G40" s="98">
        <f>SUM(G14:G15)+G17+SUM(G19:G20)+SUM(G22:G25)+G27+SUM(G29:G32)+G34+SUM(G36:G39)</f>
        <v>1083</v>
      </c>
      <c r="H40" s="98">
        <f>SUM(H14:H15)+H17+SUM(H19:H20)+SUM(H22:H25)+H27+SUM(H29:H32)+H34+SUM(H36:H39)</f>
        <v>1792</v>
      </c>
      <c r="I40" s="82"/>
    </row>
    <row r="41" spans="1:9" ht="2.4500000000000002" customHeight="1" thickBot="1" x14ac:dyDescent="0.25">
      <c r="A41" s="82"/>
      <c r="B41" s="92"/>
      <c r="C41" s="92"/>
      <c r="D41" s="92"/>
      <c r="E41" s="92"/>
      <c r="F41" s="92"/>
      <c r="G41" s="92"/>
      <c r="H41" s="92"/>
      <c r="I41" s="82"/>
    </row>
    <row r="42" spans="1:9" ht="12.75" customHeight="1" x14ac:dyDescent="0.2">
      <c r="A42" s="82"/>
      <c r="B42" s="138" t="s">
        <v>206</v>
      </c>
      <c r="C42" s="82"/>
      <c r="D42" s="82"/>
      <c r="E42" s="82"/>
      <c r="F42" s="82"/>
      <c r="G42" s="82"/>
      <c r="H42" s="82"/>
      <c r="I42" s="82"/>
    </row>
    <row r="43" spans="1:9" ht="18.600000000000001" customHeight="1" x14ac:dyDescent="0.2">
      <c r="A43" s="82"/>
      <c r="B43" s="288" t="s">
        <v>204</v>
      </c>
      <c r="C43" s="288"/>
      <c r="D43" s="288"/>
      <c r="E43" s="288"/>
      <c r="F43" s="288"/>
      <c r="G43" s="288"/>
      <c r="H43" s="288"/>
      <c r="I43" s="82"/>
    </row>
    <row r="44" spans="1:9" x14ac:dyDescent="0.2">
      <c r="A44" s="82"/>
      <c r="B44" s="78"/>
      <c r="C44" s="82"/>
      <c r="D44" s="82"/>
      <c r="E44" s="82"/>
      <c r="F44" s="82"/>
      <c r="G44" s="82"/>
      <c r="H44" s="82"/>
      <c r="I44" s="82"/>
    </row>
    <row r="45" spans="1:9" ht="6.6" customHeight="1" x14ac:dyDescent="0.2">
      <c r="A45" s="82"/>
      <c r="B45" s="82"/>
      <c r="C45" s="82"/>
      <c r="D45" s="82"/>
      <c r="E45" s="82"/>
      <c r="F45" s="82"/>
      <c r="G45" s="82"/>
      <c r="H45" s="82"/>
      <c r="I45" s="82"/>
    </row>
    <row r="46" spans="1:9" ht="13.5" x14ac:dyDescent="0.2">
      <c r="A46" s="82"/>
      <c r="B46" s="86" t="s">
        <v>182</v>
      </c>
      <c r="C46" s="82"/>
      <c r="D46" s="82"/>
      <c r="E46" s="82"/>
      <c r="F46" s="82"/>
      <c r="G46" s="82"/>
      <c r="H46" s="82"/>
      <c r="I46" s="82"/>
    </row>
    <row r="47" spans="1:9" x14ac:dyDescent="0.2">
      <c r="A47" s="82"/>
      <c r="B47" s="82"/>
      <c r="C47" s="82"/>
      <c r="D47" s="82"/>
      <c r="E47" s="82"/>
      <c r="F47" s="82"/>
      <c r="G47" s="82"/>
      <c r="H47" s="82"/>
      <c r="I47" s="82"/>
    </row>
    <row r="48" spans="1:9" x14ac:dyDescent="0.2">
      <c r="A48" s="82"/>
      <c r="B48" s="82"/>
      <c r="C48" s="82"/>
      <c r="D48" s="82"/>
      <c r="E48" s="82"/>
      <c r="F48" s="82"/>
      <c r="G48" s="82"/>
      <c r="H48" s="82"/>
      <c r="I48" s="82"/>
    </row>
    <row r="49" spans="1:9" x14ac:dyDescent="0.2">
      <c r="A49" s="82"/>
      <c r="B49" s="82"/>
      <c r="C49" s="82"/>
      <c r="D49" s="82"/>
      <c r="E49" s="82"/>
      <c r="F49" s="82"/>
      <c r="G49" s="82"/>
      <c r="H49" s="82"/>
      <c r="I49" s="82"/>
    </row>
    <row r="50" spans="1:9" x14ac:dyDescent="0.2">
      <c r="A50" s="82"/>
      <c r="B50" s="82"/>
      <c r="C50" s="82"/>
      <c r="D50" s="82"/>
      <c r="E50" s="82"/>
      <c r="F50" s="82"/>
      <c r="G50" s="82"/>
      <c r="H50" s="82"/>
      <c r="I50" s="82"/>
    </row>
    <row r="51" spans="1:9" x14ac:dyDescent="0.2">
      <c r="A51" s="82"/>
      <c r="B51" s="82"/>
      <c r="C51" s="82"/>
      <c r="D51" s="82"/>
      <c r="E51" s="82"/>
      <c r="F51" s="82"/>
      <c r="G51" s="82"/>
      <c r="H51" s="82"/>
      <c r="I51" s="82"/>
    </row>
    <row r="52" spans="1:9" x14ac:dyDescent="0.2">
      <c r="A52" s="82"/>
      <c r="B52" s="82"/>
      <c r="C52" s="82"/>
      <c r="D52" s="82"/>
      <c r="E52" s="82"/>
      <c r="F52" s="82"/>
      <c r="G52" s="82"/>
      <c r="H52" s="82"/>
      <c r="I52" s="82"/>
    </row>
    <row r="53" spans="1:9" ht="17.45" customHeight="1" x14ac:dyDescent="0.2">
      <c r="A53" s="82"/>
      <c r="B53" s="82"/>
      <c r="C53" s="82"/>
      <c r="D53" s="82"/>
      <c r="E53" s="82"/>
      <c r="F53" s="82"/>
      <c r="G53" s="82"/>
      <c r="H53" s="82"/>
      <c r="I53" s="82"/>
    </row>
    <row r="54" spans="1:9" x14ac:dyDescent="0.2">
      <c r="A54" s="82"/>
      <c r="B54" s="305"/>
      <c r="C54" s="306"/>
      <c r="D54" s="306"/>
      <c r="E54" s="306"/>
      <c r="F54" s="306"/>
      <c r="G54" s="306"/>
      <c r="H54" s="306"/>
      <c r="I54" s="82"/>
    </row>
    <row r="55" spans="1:9" x14ac:dyDescent="0.2">
      <c r="A55" s="82"/>
      <c r="B55" s="82"/>
      <c r="C55" s="82"/>
      <c r="D55" s="82"/>
      <c r="E55" s="82"/>
      <c r="F55" s="82"/>
      <c r="G55" s="82"/>
      <c r="H55" s="82"/>
      <c r="I55" s="82"/>
    </row>
    <row r="56" spans="1:9" x14ac:dyDescent="0.2">
      <c r="A56" s="82"/>
      <c r="B56" s="82"/>
      <c r="C56" s="82"/>
      <c r="D56" s="82"/>
      <c r="E56" s="82"/>
      <c r="F56" s="82"/>
      <c r="G56" s="82"/>
      <c r="H56" s="82"/>
      <c r="I56" s="82"/>
    </row>
    <row r="57" spans="1:9" x14ac:dyDescent="0.2">
      <c r="A57" s="82"/>
      <c r="B57" s="82"/>
      <c r="C57" s="82"/>
      <c r="D57" s="82"/>
      <c r="E57" s="82"/>
      <c r="F57" s="82"/>
      <c r="G57" s="82"/>
      <c r="H57" s="82"/>
      <c r="I57" s="82"/>
    </row>
    <row r="58" spans="1:9" x14ac:dyDescent="0.2">
      <c r="A58" s="82"/>
      <c r="B58" s="82"/>
      <c r="C58" s="82"/>
      <c r="D58" s="82"/>
      <c r="E58" s="82"/>
      <c r="F58" s="82"/>
      <c r="G58" s="82"/>
      <c r="H58" s="82"/>
      <c r="I58" s="82"/>
    </row>
    <row r="59" spans="1:9" x14ac:dyDescent="0.2">
      <c r="A59" s="82"/>
      <c r="B59" s="82"/>
      <c r="C59" s="82"/>
      <c r="D59" s="82"/>
      <c r="E59" s="82"/>
      <c r="F59" s="82"/>
      <c r="G59" s="82"/>
      <c r="H59" s="82"/>
      <c r="I59" s="82"/>
    </row>
    <row r="60" spans="1:9" x14ac:dyDescent="0.2">
      <c r="A60" s="82"/>
      <c r="B60" s="82"/>
      <c r="C60" s="82"/>
      <c r="D60" s="82"/>
      <c r="E60" s="82"/>
      <c r="F60" s="82"/>
      <c r="G60" s="82"/>
      <c r="H60" s="82"/>
      <c r="I60" s="82"/>
    </row>
    <row r="61" spans="1:9" x14ac:dyDescent="0.2">
      <c r="A61" s="82"/>
      <c r="B61" s="82"/>
      <c r="C61" s="82"/>
      <c r="D61" s="82"/>
      <c r="E61" s="82"/>
      <c r="F61" s="82"/>
      <c r="G61" s="82"/>
      <c r="H61" s="82"/>
      <c r="I61" s="82"/>
    </row>
    <row r="62" spans="1:9" ht="16.5" customHeight="1" x14ac:dyDescent="0.2">
      <c r="A62" s="82"/>
      <c r="B62" s="82"/>
      <c r="C62" s="82"/>
      <c r="D62" s="82"/>
      <c r="E62" s="82"/>
      <c r="F62" s="82"/>
      <c r="G62" s="82"/>
      <c r="H62" s="82"/>
      <c r="I62" s="82"/>
    </row>
    <row r="63" spans="1:9" x14ac:dyDescent="0.2">
      <c r="A63" s="82"/>
      <c r="B63" s="82"/>
      <c r="C63" s="82"/>
      <c r="D63" s="82"/>
      <c r="E63" s="82"/>
      <c r="F63" s="82"/>
      <c r="G63" s="82"/>
      <c r="H63" s="82"/>
      <c r="I63" s="82"/>
    </row>
    <row r="64" spans="1:9" ht="15" customHeight="1" x14ac:dyDescent="0.2">
      <c r="A64" s="82"/>
      <c r="B64" s="82"/>
      <c r="C64" s="82"/>
      <c r="D64" s="82"/>
      <c r="E64" s="82"/>
      <c r="F64" s="289">
        <v>17</v>
      </c>
      <c r="G64" s="289"/>
      <c r="H64" s="289"/>
      <c r="I64" s="82"/>
    </row>
    <row r="65" spans="1:10" ht="9" customHeight="1" x14ac:dyDescent="0.2">
      <c r="A65" s="82"/>
      <c r="B65" s="82"/>
      <c r="C65" s="82"/>
      <c r="D65" s="82"/>
      <c r="E65" s="82"/>
      <c r="F65" s="82"/>
      <c r="G65" s="82"/>
      <c r="H65" s="82"/>
      <c r="I65" s="82"/>
    </row>
    <row r="66" spans="1:10" x14ac:dyDescent="0.2">
      <c r="A66" s="87"/>
      <c r="B66" s="87"/>
      <c r="C66" s="87"/>
      <c r="D66" s="87"/>
      <c r="E66" s="87"/>
      <c r="F66" s="87"/>
      <c r="G66" s="87"/>
      <c r="H66" s="87"/>
      <c r="I66" s="87"/>
    </row>
    <row r="67" spans="1:10" x14ac:dyDescent="0.2">
      <c r="A67" s="88"/>
      <c r="B67" s="88"/>
      <c r="C67" s="88"/>
      <c r="D67" s="88"/>
      <c r="E67" s="88"/>
      <c r="F67" s="88"/>
      <c r="G67" s="88"/>
      <c r="H67" s="88"/>
      <c r="I67" s="88"/>
    </row>
    <row r="68" spans="1:10" x14ac:dyDescent="0.2">
      <c r="A68" s="88"/>
      <c r="B68" s="88"/>
      <c r="C68" s="88"/>
      <c r="D68" s="88"/>
      <c r="E68" s="88"/>
      <c r="F68" s="88"/>
      <c r="G68" s="88"/>
      <c r="H68" s="88"/>
      <c r="I68" s="88"/>
    </row>
    <row r="69" spans="1:10" x14ac:dyDescent="0.2">
      <c r="A69" s="88"/>
      <c r="B69" s="88"/>
      <c r="C69" s="88"/>
      <c r="D69" s="88"/>
      <c r="E69" s="211"/>
      <c r="F69" s="211"/>
      <c r="G69" s="211"/>
      <c r="H69" s="211"/>
      <c r="I69" s="211"/>
      <c r="J69" s="212"/>
    </row>
    <row r="97" spans="6:8" ht="12.75" x14ac:dyDescent="0.2">
      <c r="F97" s="222"/>
      <c r="G97" s="222"/>
      <c r="H97" s="222"/>
    </row>
  </sheetData>
  <mergeCells count="5">
    <mergeCell ref="B7:H7"/>
    <mergeCell ref="B10:H10"/>
    <mergeCell ref="B54:H54"/>
    <mergeCell ref="F64:H64"/>
    <mergeCell ref="B43:H43"/>
  </mergeCells>
  <pageMargins left="0" right="0" top="0" bottom="0"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06B9-652F-492A-B4E7-DECE6852B43C}">
  <sheetPr codeName="Hoja19"/>
  <dimension ref="A1:W47"/>
  <sheetViews>
    <sheetView workbookViewId="0"/>
  </sheetViews>
  <sheetFormatPr baseColWidth="10" defaultColWidth="9.140625" defaultRowHeight="12" x14ac:dyDescent="0.2"/>
  <cols>
    <col min="1" max="1" width="5.7109375" style="101" customWidth="1"/>
    <col min="2" max="2" width="15" style="101" customWidth="1"/>
    <col min="3" max="3" width="2.85546875" style="101" customWidth="1"/>
    <col min="4" max="4" width="7.7109375" style="101" customWidth="1"/>
    <col min="5" max="5" width="12.7109375" style="101" customWidth="1"/>
    <col min="6" max="16" width="9.28515625" style="101" customWidth="1"/>
    <col min="17" max="19" width="5.7109375" style="101" customWidth="1"/>
    <col min="20" max="20" width="10.7109375" style="101" customWidth="1"/>
    <col min="21" max="21" width="2" style="101" customWidth="1"/>
    <col min="22" max="16384" width="9.140625" style="101"/>
  </cols>
  <sheetData>
    <row r="1" spans="1:23" ht="17.25" customHeight="1" x14ac:dyDescent="0.2">
      <c r="A1" s="99"/>
      <c r="B1" s="99"/>
      <c r="C1" s="99"/>
      <c r="D1" s="99"/>
      <c r="E1" s="99"/>
      <c r="F1" s="99"/>
      <c r="G1" s="99"/>
      <c r="H1" s="99"/>
      <c r="I1" s="99"/>
      <c r="J1" s="99"/>
      <c r="K1" s="99"/>
      <c r="L1" s="99"/>
      <c r="M1" s="99"/>
      <c r="N1" s="99"/>
      <c r="O1" s="99"/>
      <c r="P1" s="99"/>
      <c r="Q1" s="99"/>
    </row>
    <row r="2" spans="1:23" ht="24" customHeight="1" x14ac:dyDescent="0.2">
      <c r="A2" s="99"/>
      <c r="B2" s="99"/>
      <c r="C2" s="99"/>
      <c r="D2" s="99"/>
      <c r="E2" s="99"/>
      <c r="F2" s="99"/>
      <c r="G2" s="99"/>
      <c r="H2" s="99"/>
      <c r="I2" s="99"/>
      <c r="J2" s="99"/>
      <c r="K2" s="99"/>
      <c r="L2" s="99"/>
      <c r="M2" s="99"/>
      <c r="N2" s="99"/>
      <c r="O2" s="99"/>
      <c r="P2" s="99"/>
      <c r="Q2" s="99"/>
      <c r="W2" s="104"/>
    </row>
    <row r="3" spans="1:23" ht="21" customHeight="1" x14ac:dyDescent="0.2">
      <c r="A3" s="99"/>
      <c r="B3" s="99"/>
      <c r="C3" s="99"/>
      <c r="D3" s="102"/>
      <c r="E3" s="102"/>
      <c r="F3" s="99"/>
      <c r="G3" s="99"/>
      <c r="H3" s="99"/>
      <c r="I3" s="99"/>
      <c r="J3" s="99"/>
      <c r="K3" s="99"/>
      <c r="L3" s="99"/>
      <c r="M3" s="99"/>
      <c r="N3" s="99"/>
      <c r="O3" s="99"/>
      <c r="P3" s="99"/>
      <c r="Q3" s="99"/>
    </row>
    <row r="4" spans="1:23" ht="18" customHeight="1" x14ac:dyDescent="0.2">
      <c r="A4" s="99"/>
      <c r="B4" s="57" t="s">
        <v>205</v>
      </c>
      <c r="C4" s="99"/>
      <c r="D4" s="100"/>
      <c r="E4" s="100"/>
      <c r="F4" s="103"/>
      <c r="G4" s="103"/>
      <c r="H4" s="103"/>
      <c r="I4" s="103"/>
      <c r="J4" s="103"/>
      <c r="K4" s="103"/>
      <c r="L4" s="103"/>
      <c r="M4" s="103"/>
      <c r="N4" s="103"/>
      <c r="O4" s="103"/>
      <c r="P4" s="103"/>
      <c r="Q4" s="103"/>
    </row>
    <row r="5" spans="1:23" ht="3" customHeight="1" thickBot="1" x14ac:dyDescent="0.25">
      <c r="A5" s="99"/>
      <c r="B5" s="122"/>
      <c r="C5" s="122"/>
      <c r="D5" s="123"/>
      <c r="E5" s="123"/>
      <c r="F5" s="123"/>
      <c r="G5" s="123"/>
      <c r="H5" s="123"/>
      <c r="I5" s="123"/>
      <c r="J5" s="123"/>
      <c r="K5" s="123"/>
      <c r="L5" s="123"/>
      <c r="M5" s="123"/>
      <c r="N5" s="123"/>
      <c r="O5" s="123"/>
      <c r="P5" s="123"/>
      <c r="Q5" s="100"/>
    </row>
    <row r="6" spans="1:23" ht="10.9" customHeight="1" x14ac:dyDescent="0.2">
      <c r="A6" s="99"/>
      <c r="B6" s="99"/>
      <c r="C6" s="99"/>
      <c r="D6" s="100"/>
      <c r="E6" s="100"/>
      <c r="F6" s="100"/>
      <c r="G6" s="100"/>
      <c r="H6" s="100"/>
      <c r="I6" s="100"/>
      <c r="J6" s="100"/>
      <c r="K6" s="100"/>
      <c r="L6" s="100"/>
      <c r="M6" s="100"/>
      <c r="N6" s="100"/>
      <c r="O6" s="100"/>
      <c r="P6" s="100"/>
      <c r="Q6" s="100"/>
    </row>
    <row r="7" spans="1:23" ht="18.75" customHeight="1" x14ac:dyDescent="0.2">
      <c r="A7" s="99"/>
      <c r="B7" s="292" t="s">
        <v>208</v>
      </c>
      <c r="C7" s="293"/>
      <c r="D7" s="293"/>
      <c r="E7" s="293"/>
      <c r="F7" s="293"/>
      <c r="G7" s="293"/>
      <c r="H7" s="293"/>
      <c r="I7" s="293"/>
      <c r="J7" s="293"/>
      <c r="K7" s="293"/>
      <c r="L7" s="293"/>
      <c r="M7" s="293"/>
      <c r="N7" s="293"/>
      <c r="O7" s="293"/>
      <c r="P7" s="294"/>
      <c r="Q7" s="100"/>
    </row>
    <row r="8" spans="1:23" ht="6" customHeight="1" x14ac:dyDescent="0.2">
      <c r="A8" s="99"/>
      <c r="B8" s="107"/>
      <c r="C8" s="107"/>
      <c r="D8" s="107"/>
      <c r="E8" s="107"/>
      <c r="F8" s="107"/>
      <c r="G8" s="107"/>
      <c r="H8" s="107"/>
      <c r="I8" s="107"/>
      <c r="J8" s="107"/>
      <c r="K8" s="107"/>
      <c r="L8" s="107"/>
      <c r="M8" s="107"/>
      <c r="N8" s="107"/>
      <c r="O8" s="107"/>
      <c r="P8" s="107"/>
      <c r="Q8" s="100"/>
    </row>
    <row r="9" spans="1:23" ht="18.75" customHeight="1" x14ac:dyDescent="0.2">
      <c r="A9" s="99"/>
      <c r="B9" s="60" t="s">
        <v>82</v>
      </c>
      <c r="C9" s="60"/>
      <c r="D9" s="60"/>
      <c r="E9" s="61"/>
      <c r="F9" s="145">
        <v>2014</v>
      </c>
      <c r="G9" s="145">
        <v>2015</v>
      </c>
      <c r="H9" s="145">
        <v>2016</v>
      </c>
      <c r="I9" s="145">
        <v>2017</v>
      </c>
      <c r="J9" s="145">
        <v>2018</v>
      </c>
      <c r="K9" s="145">
        <v>2019</v>
      </c>
      <c r="L9" s="145">
        <v>2020</v>
      </c>
      <c r="M9" s="145">
        <v>2021</v>
      </c>
      <c r="N9" s="145">
        <v>2022</v>
      </c>
      <c r="O9" s="145">
        <v>2023</v>
      </c>
      <c r="P9" s="145">
        <v>2024</v>
      </c>
      <c r="Q9" s="100"/>
    </row>
    <row r="10" spans="1:23" ht="12.6" customHeight="1" x14ac:dyDescent="0.2">
      <c r="A10" s="99"/>
      <c r="B10" s="67" t="s">
        <v>27</v>
      </c>
      <c r="C10" s="68"/>
      <c r="D10" s="69"/>
      <c r="E10" s="69"/>
      <c r="F10" s="69"/>
      <c r="G10" s="69"/>
      <c r="H10" s="69"/>
      <c r="I10" s="70"/>
      <c r="J10" s="70"/>
      <c r="K10" s="70"/>
      <c r="L10" s="70"/>
      <c r="M10" s="70"/>
      <c r="N10" s="70"/>
      <c r="O10" s="70"/>
      <c r="P10" s="70"/>
      <c r="Q10" s="100"/>
    </row>
    <row r="11" spans="1:23" ht="12.75" customHeight="1" x14ac:dyDescent="0.2">
      <c r="A11" s="99"/>
      <c r="B11" s="34" t="s">
        <v>28</v>
      </c>
      <c r="C11" s="35"/>
      <c r="D11" s="35"/>
      <c r="E11" s="35"/>
      <c r="F11" s="35">
        <v>52031</v>
      </c>
      <c r="G11" s="35">
        <v>72215</v>
      </c>
      <c r="H11" s="35">
        <v>76040</v>
      </c>
      <c r="I11" s="35">
        <v>82731</v>
      </c>
      <c r="J11" s="35">
        <v>99755</v>
      </c>
      <c r="K11" s="35">
        <v>83019</v>
      </c>
      <c r="L11" s="35">
        <v>22057</v>
      </c>
      <c r="M11" s="35">
        <v>27329</v>
      </c>
      <c r="N11" s="35">
        <v>52776</v>
      </c>
      <c r="O11" s="35">
        <v>46499</v>
      </c>
      <c r="P11" s="216">
        <v>37437</v>
      </c>
      <c r="Q11" s="100"/>
    </row>
    <row r="12" spans="1:23" ht="12.75" customHeight="1" x14ac:dyDescent="0.2">
      <c r="A12" s="99"/>
      <c r="B12" s="34" t="s">
        <v>29</v>
      </c>
      <c r="C12" s="35"/>
      <c r="D12" s="35"/>
      <c r="E12" s="35"/>
      <c r="F12" s="35">
        <v>16528</v>
      </c>
      <c r="G12" s="35">
        <v>16651</v>
      </c>
      <c r="H12" s="35">
        <v>15301</v>
      </c>
      <c r="I12" s="35">
        <v>15845</v>
      </c>
      <c r="J12" s="35">
        <v>26195</v>
      </c>
      <c r="K12" s="35">
        <v>28423</v>
      </c>
      <c r="L12" s="35">
        <v>10183</v>
      </c>
      <c r="M12" s="35">
        <v>13586</v>
      </c>
      <c r="N12" s="35">
        <v>16743</v>
      </c>
      <c r="O12" s="35">
        <v>22184</v>
      </c>
      <c r="P12" s="216">
        <v>26969</v>
      </c>
      <c r="Q12" s="100"/>
    </row>
    <row r="13" spans="1:23" ht="12.6" customHeight="1" x14ac:dyDescent="0.2">
      <c r="A13" s="99"/>
      <c r="B13" s="67" t="s">
        <v>30</v>
      </c>
      <c r="C13" s="68"/>
      <c r="D13" s="69"/>
      <c r="E13" s="69"/>
      <c r="F13" s="69"/>
      <c r="G13" s="69"/>
      <c r="H13" s="69"/>
      <c r="I13" s="70"/>
      <c r="J13" s="70"/>
      <c r="K13" s="70"/>
      <c r="L13" s="70"/>
      <c r="M13" s="70"/>
      <c r="N13" s="70"/>
      <c r="O13" s="70"/>
      <c r="P13" s="70"/>
      <c r="Q13" s="100"/>
    </row>
    <row r="14" spans="1:23" ht="12.75" customHeight="1" x14ac:dyDescent="0.2">
      <c r="A14" s="99"/>
      <c r="B14" s="34" t="s">
        <v>31</v>
      </c>
      <c r="C14" s="35"/>
      <c r="D14" s="35"/>
      <c r="E14" s="35"/>
      <c r="F14" s="35">
        <v>89078</v>
      </c>
      <c r="G14" s="35">
        <v>96626</v>
      </c>
      <c r="H14" s="35">
        <v>98683</v>
      </c>
      <c r="I14" s="35">
        <v>109005</v>
      </c>
      <c r="J14" s="35">
        <v>119096</v>
      </c>
      <c r="K14" s="35">
        <v>116523</v>
      </c>
      <c r="L14" s="35">
        <v>34927</v>
      </c>
      <c r="M14" s="35">
        <v>85466</v>
      </c>
      <c r="N14" s="35">
        <v>113148</v>
      </c>
      <c r="O14" s="35">
        <v>95833</v>
      </c>
      <c r="P14" s="216">
        <v>103306</v>
      </c>
      <c r="Q14" s="100"/>
    </row>
    <row r="15" spans="1:23" ht="12.6" customHeight="1" x14ac:dyDescent="0.2">
      <c r="A15" s="99"/>
      <c r="B15" s="67" t="s">
        <v>32</v>
      </c>
      <c r="C15" s="68"/>
      <c r="D15" s="69"/>
      <c r="E15" s="69"/>
      <c r="F15" s="69"/>
      <c r="G15" s="69"/>
      <c r="H15" s="69"/>
      <c r="I15" s="70"/>
      <c r="J15" s="70"/>
      <c r="K15" s="70"/>
      <c r="L15" s="70"/>
      <c r="M15" s="70"/>
      <c r="N15" s="70"/>
      <c r="O15" s="70"/>
      <c r="P15" s="70"/>
      <c r="Q15" s="100"/>
    </row>
    <row r="16" spans="1:23" ht="12.75" customHeight="1" x14ac:dyDescent="0.2">
      <c r="A16" s="99"/>
      <c r="B16" s="34" t="s">
        <v>33</v>
      </c>
      <c r="C16" s="35"/>
      <c r="D16" s="35"/>
      <c r="E16" s="35"/>
      <c r="F16" s="35">
        <v>60412</v>
      </c>
      <c r="G16" s="35">
        <v>69748</v>
      </c>
      <c r="H16" s="35">
        <v>86499</v>
      </c>
      <c r="I16" s="35">
        <v>230991</v>
      </c>
      <c r="J16" s="35">
        <v>304086</v>
      </c>
      <c r="K16" s="35">
        <v>291837</v>
      </c>
      <c r="L16" s="35">
        <v>19684</v>
      </c>
      <c r="M16" s="35">
        <v>146429</v>
      </c>
      <c r="N16" s="35">
        <v>285311</v>
      </c>
      <c r="O16" s="35">
        <v>246003</v>
      </c>
      <c r="P16" s="216">
        <v>96305</v>
      </c>
      <c r="Q16" s="100"/>
    </row>
    <row r="17" spans="1:17" ht="12.75" customHeight="1" x14ac:dyDescent="0.2">
      <c r="A17" s="99"/>
      <c r="B17" s="34" t="s">
        <v>34</v>
      </c>
      <c r="C17" s="35"/>
      <c r="D17" s="35"/>
      <c r="E17" s="35"/>
      <c r="F17" s="35">
        <v>66233</v>
      </c>
      <c r="G17" s="35">
        <v>56763</v>
      </c>
      <c r="H17" s="35">
        <v>73892</v>
      </c>
      <c r="I17" s="35">
        <v>57596</v>
      </c>
      <c r="J17" s="35">
        <v>70920</v>
      </c>
      <c r="K17" s="35">
        <v>70055</v>
      </c>
      <c r="L17" s="35">
        <v>21614</v>
      </c>
      <c r="M17" s="35">
        <v>32164</v>
      </c>
      <c r="N17" s="35">
        <v>58356</v>
      </c>
      <c r="O17" s="35">
        <v>61947</v>
      </c>
      <c r="P17" s="216">
        <v>63171</v>
      </c>
      <c r="Q17" s="100"/>
    </row>
    <row r="18" spans="1:17" ht="12.6" customHeight="1" x14ac:dyDescent="0.2">
      <c r="A18" s="99"/>
      <c r="B18" s="67" t="s">
        <v>35</v>
      </c>
      <c r="C18" s="68"/>
      <c r="D18" s="69"/>
      <c r="E18" s="69"/>
      <c r="F18" s="69"/>
      <c r="G18" s="69"/>
      <c r="H18" s="69"/>
      <c r="I18" s="70"/>
      <c r="J18" s="70"/>
      <c r="K18" s="70"/>
      <c r="L18" s="70"/>
      <c r="M18" s="70"/>
      <c r="N18" s="70"/>
      <c r="O18" s="70"/>
      <c r="P18" s="70"/>
      <c r="Q18" s="100"/>
    </row>
    <row r="19" spans="1:17" ht="12.75" customHeight="1" x14ac:dyDescent="0.2">
      <c r="A19" s="99"/>
      <c r="B19" s="34" t="s">
        <v>36</v>
      </c>
      <c r="C19" s="35"/>
      <c r="D19" s="35"/>
      <c r="E19" s="35"/>
      <c r="F19" s="35">
        <v>791</v>
      </c>
      <c r="G19" s="35">
        <v>285</v>
      </c>
      <c r="H19" s="35">
        <v>176</v>
      </c>
      <c r="I19" s="35">
        <v>246</v>
      </c>
      <c r="J19" s="35">
        <v>67553</v>
      </c>
      <c r="K19" s="35">
        <v>87505</v>
      </c>
      <c r="L19" s="35">
        <v>36007</v>
      </c>
      <c r="M19" s="35">
        <v>53545</v>
      </c>
      <c r="N19" s="35">
        <v>88795</v>
      </c>
      <c r="O19" s="35">
        <v>100518</v>
      </c>
      <c r="P19" s="216">
        <v>101205</v>
      </c>
      <c r="Q19" s="100"/>
    </row>
    <row r="20" spans="1:17" ht="12.75" customHeight="1" x14ac:dyDescent="0.2">
      <c r="A20" s="99"/>
      <c r="B20" s="34" t="s">
        <v>37</v>
      </c>
      <c r="C20" s="35"/>
      <c r="D20" s="35"/>
      <c r="E20" s="35"/>
      <c r="F20" s="35">
        <v>46308</v>
      </c>
      <c r="G20" s="35">
        <v>41200</v>
      </c>
      <c r="H20" s="35">
        <v>47709</v>
      </c>
      <c r="I20" s="35">
        <v>53740</v>
      </c>
      <c r="J20" s="35">
        <v>59302</v>
      </c>
      <c r="K20" s="35">
        <v>62293</v>
      </c>
      <c r="L20" s="35">
        <v>25872</v>
      </c>
      <c r="M20" s="35">
        <v>38489</v>
      </c>
      <c r="N20" s="35">
        <v>55527</v>
      </c>
      <c r="O20" s="35">
        <v>47715</v>
      </c>
      <c r="P20" s="216">
        <v>55013</v>
      </c>
      <c r="Q20" s="100"/>
    </row>
    <row r="21" spans="1:17" ht="12.75" customHeight="1" x14ac:dyDescent="0.2">
      <c r="A21" s="99"/>
      <c r="B21" s="82" t="s">
        <v>38</v>
      </c>
      <c r="C21" s="35"/>
      <c r="D21" s="35"/>
      <c r="E21" s="35"/>
      <c r="F21" s="35">
        <v>168741</v>
      </c>
      <c r="G21" s="35">
        <v>196721</v>
      </c>
      <c r="H21" s="35">
        <v>263937</v>
      </c>
      <c r="I21" s="35">
        <v>232009</v>
      </c>
      <c r="J21" s="35">
        <v>166206</v>
      </c>
      <c r="K21" s="35">
        <v>346312</v>
      </c>
      <c r="L21" s="35">
        <v>75003</v>
      </c>
      <c r="M21" s="35">
        <v>203731</v>
      </c>
      <c r="N21" s="35">
        <v>269347</v>
      </c>
      <c r="O21" s="35">
        <v>318198</v>
      </c>
      <c r="P21" s="216">
        <v>171676</v>
      </c>
      <c r="Q21" s="100"/>
    </row>
    <row r="22" spans="1:17" ht="12.75" customHeight="1" x14ac:dyDescent="0.2">
      <c r="A22" s="99"/>
      <c r="B22" s="34" t="s">
        <v>39</v>
      </c>
      <c r="C22" s="35"/>
      <c r="D22" s="35"/>
      <c r="E22" s="35"/>
      <c r="F22" s="35">
        <v>198103</v>
      </c>
      <c r="G22" s="35">
        <v>212354</v>
      </c>
      <c r="H22" s="35">
        <v>236817</v>
      </c>
      <c r="I22" s="35">
        <v>304872</v>
      </c>
      <c r="J22" s="35">
        <v>272016</v>
      </c>
      <c r="K22" s="35">
        <v>264546</v>
      </c>
      <c r="L22" s="35">
        <v>95408</v>
      </c>
      <c r="M22" s="35">
        <v>263497</v>
      </c>
      <c r="N22" s="35">
        <v>399045</v>
      </c>
      <c r="O22" s="35">
        <v>521507</v>
      </c>
      <c r="P22" s="216">
        <v>624754</v>
      </c>
      <c r="Q22" s="100"/>
    </row>
    <row r="23" spans="1:17" ht="12.6" customHeight="1" x14ac:dyDescent="0.2">
      <c r="A23" s="99"/>
      <c r="B23" s="67" t="s">
        <v>40</v>
      </c>
      <c r="C23" s="68"/>
      <c r="D23" s="69"/>
      <c r="E23" s="69"/>
      <c r="F23" s="69"/>
      <c r="G23" s="69"/>
      <c r="H23" s="69"/>
      <c r="I23" s="70"/>
      <c r="J23" s="70"/>
      <c r="K23" s="70"/>
      <c r="L23" s="70"/>
      <c r="M23" s="70"/>
      <c r="N23" s="70"/>
      <c r="O23" s="70"/>
      <c r="P23" s="70"/>
      <c r="Q23" s="100"/>
    </row>
    <row r="24" spans="1:17" ht="12.75" customHeight="1" x14ac:dyDescent="0.2">
      <c r="A24" s="99"/>
      <c r="B24" s="34" t="s">
        <v>41</v>
      </c>
      <c r="C24" s="35"/>
      <c r="D24" s="35"/>
      <c r="E24" s="35"/>
      <c r="F24" s="35">
        <v>26933</v>
      </c>
      <c r="G24" s="35">
        <v>38457</v>
      </c>
      <c r="H24" s="35">
        <v>33313</v>
      </c>
      <c r="I24" s="35">
        <v>25290</v>
      </c>
      <c r="J24" s="35">
        <v>25226</v>
      </c>
      <c r="K24" s="35">
        <v>21005</v>
      </c>
      <c r="L24" s="35">
        <v>7717</v>
      </c>
      <c r="M24" s="35">
        <v>11081</v>
      </c>
      <c r="N24" s="35">
        <v>18352</v>
      </c>
      <c r="O24" s="35">
        <v>19514</v>
      </c>
      <c r="P24" s="216">
        <v>30215</v>
      </c>
      <c r="Q24" s="100"/>
    </row>
    <row r="25" spans="1:17" ht="12.6" customHeight="1" x14ac:dyDescent="0.2">
      <c r="A25" s="99"/>
      <c r="B25" s="67" t="s">
        <v>42</v>
      </c>
      <c r="C25" s="68"/>
      <c r="D25" s="69"/>
      <c r="E25" s="69"/>
      <c r="F25" s="69"/>
      <c r="G25" s="69"/>
      <c r="H25" s="69"/>
      <c r="I25" s="70"/>
      <c r="J25" s="70"/>
      <c r="K25" s="70"/>
      <c r="L25" s="70"/>
      <c r="M25" s="70"/>
      <c r="N25" s="70"/>
      <c r="O25" s="70"/>
      <c r="P25" s="70"/>
      <c r="Q25" s="100"/>
    </row>
    <row r="26" spans="1:17" ht="12.75" customHeight="1" x14ac:dyDescent="0.2">
      <c r="A26" s="99"/>
      <c r="B26" s="34" t="s">
        <v>139</v>
      </c>
      <c r="C26" s="35"/>
      <c r="D26" s="35"/>
      <c r="E26" s="35"/>
      <c r="F26" s="35">
        <v>31613</v>
      </c>
      <c r="G26" s="35">
        <v>33092</v>
      </c>
      <c r="H26" s="35">
        <v>38756</v>
      </c>
      <c r="I26" s="35">
        <v>38621</v>
      </c>
      <c r="J26" s="35">
        <v>40971</v>
      </c>
      <c r="K26" s="35">
        <v>43255</v>
      </c>
      <c r="L26" s="35">
        <v>14662</v>
      </c>
      <c r="M26" s="35">
        <v>20595</v>
      </c>
      <c r="N26" s="35">
        <v>34860</v>
      </c>
      <c r="O26" s="35">
        <v>35480</v>
      </c>
      <c r="P26" s="216">
        <v>42687</v>
      </c>
      <c r="Q26" s="100"/>
    </row>
    <row r="27" spans="1:17" ht="12.75" customHeight="1" x14ac:dyDescent="0.2">
      <c r="A27" s="99"/>
      <c r="B27" s="34" t="s">
        <v>44</v>
      </c>
      <c r="C27" s="35"/>
      <c r="D27" s="35"/>
      <c r="E27" s="35"/>
      <c r="F27" s="35">
        <v>35666</v>
      </c>
      <c r="G27" s="35">
        <v>56642</v>
      </c>
      <c r="H27" s="35">
        <v>31493</v>
      </c>
      <c r="I27" s="35">
        <v>37630</v>
      </c>
      <c r="J27" s="35">
        <v>44356</v>
      </c>
      <c r="K27" s="35">
        <v>40294</v>
      </c>
      <c r="L27" s="35">
        <v>22525</v>
      </c>
      <c r="M27" s="35">
        <v>34661</v>
      </c>
      <c r="N27" s="35">
        <v>37684</v>
      </c>
      <c r="O27" s="35">
        <v>44611</v>
      </c>
      <c r="P27" s="216">
        <v>36207</v>
      </c>
      <c r="Q27" s="100"/>
    </row>
    <row r="28" spans="1:17" ht="12.75" customHeight="1" x14ac:dyDescent="0.2">
      <c r="A28" s="99"/>
      <c r="B28" s="34" t="s">
        <v>189</v>
      </c>
      <c r="C28" s="35"/>
      <c r="D28" s="35"/>
      <c r="E28" s="35"/>
      <c r="F28" s="35">
        <v>0</v>
      </c>
      <c r="G28" s="35">
        <v>0</v>
      </c>
      <c r="H28" s="35">
        <v>0</v>
      </c>
      <c r="I28" s="35">
        <v>12764</v>
      </c>
      <c r="J28" s="35">
        <v>64118</v>
      </c>
      <c r="K28" s="35">
        <v>37261</v>
      </c>
      <c r="L28" s="35">
        <v>14147</v>
      </c>
      <c r="M28" s="35">
        <v>17796</v>
      </c>
      <c r="N28" s="35">
        <v>26697</v>
      </c>
      <c r="O28" s="35">
        <v>26126</v>
      </c>
      <c r="P28" s="216">
        <v>26281</v>
      </c>
      <c r="Q28" s="100"/>
    </row>
    <row r="29" spans="1:17" ht="12.75" customHeight="1" x14ac:dyDescent="0.2">
      <c r="A29" s="99"/>
      <c r="B29" s="34" t="s">
        <v>45</v>
      </c>
      <c r="C29" s="35"/>
      <c r="D29" s="35"/>
      <c r="E29" s="35"/>
      <c r="F29" s="35">
        <v>44012</v>
      </c>
      <c r="G29" s="35">
        <v>42239</v>
      </c>
      <c r="H29" s="35">
        <v>47317</v>
      </c>
      <c r="I29" s="35">
        <v>46981</v>
      </c>
      <c r="J29" s="35">
        <v>42815</v>
      </c>
      <c r="K29" s="35">
        <v>38653</v>
      </c>
      <c r="L29" s="35">
        <v>11013</v>
      </c>
      <c r="M29" s="35">
        <v>21072</v>
      </c>
      <c r="N29" s="35">
        <v>40547</v>
      </c>
      <c r="O29" s="35">
        <v>42841</v>
      </c>
      <c r="P29" s="216">
        <v>40352</v>
      </c>
      <c r="Q29" s="100"/>
    </row>
    <row r="30" spans="1:17" ht="12.6" customHeight="1" x14ac:dyDescent="0.2">
      <c r="A30" s="99"/>
      <c r="B30" s="67" t="s">
        <v>46</v>
      </c>
      <c r="C30" s="68"/>
      <c r="D30" s="69"/>
      <c r="E30" s="69"/>
      <c r="F30" s="69"/>
      <c r="G30" s="69"/>
      <c r="H30" s="69"/>
      <c r="I30" s="70"/>
      <c r="J30" s="70"/>
      <c r="K30" s="70"/>
      <c r="L30" s="70"/>
      <c r="M30" s="70"/>
      <c r="N30" s="70"/>
      <c r="O30" s="70"/>
      <c r="P30" s="70"/>
      <c r="Q30" s="100"/>
    </row>
    <row r="31" spans="1:17" ht="12.75" customHeight="1" x14ac:dyDescent="0.2">
      <c r="A31" s="99"/>
      <c r="B31" s="34" t="s">
        <v>190</v>
      </c>
      <c r="C31" s="35"/>
      <c r="D31" s="35"/>
      <c r="E31" s="35"/>
      <c r="F31" s="35">
        <v>173</v>
      </c>
      <c r="G31" s="35">
        <v>178</v>
      </c>
      <c r="H31" s="35">
        <v>26667</v>
      </c>
      <c r="I31" s="35">
        <v>191416</v>
      </c>
      <c r="J31" s="35">
        <v>144851</v>
      </c>
      <c r="K31" s="35">
        <v>150115</v>
      </c>
      <c r="L31" s="35">
        <v>52546</v>
      </c>
      <c r="M31" s="35">
        <v>82993</v>
      </c>
      <c r="N31" s="35">
        <v>155222</v>
      </c>
      <c r="O31" s="35">
        <v>234918</v>
      </c>
      <c r="P31" s="216">
        <v>257479</v>
      </c>
      <c r="Q31" s="100"/>
    </row>
    <row r="32" spans="1:17" ht="12.6" customHeight="1" x14ac:dyDescent="0.2">
      <c r="A32" s="99"/>
      <c r="B32" s="67" t="s">
        <v>48</v>
      </c>
      <c r="C32" s="68"/>
      <c r="D32" s="69"/>
      <c r="E32" s="69"/>
      <c r="F32" s="69"/>
      <c r="G32" s="69"/>
      <c r="H32" s="69"/>
      <c r="I32" s="70"/>
      <c r="J32" s="70"/>
      <c r="K32" s="70"/>
      <c r="L32" s="70"/>
      <c r="M32" s="70"/>
      <c r="N32" s="70"/>
      <c r="O32" s="70"/>
      <c r="P32" s="70"/>
      <c r="Q32" s="100"/>
    </row>
    <row r="33" spans="1:17" s="121" customFormat="1" ht="13.15" customHeight="1" x14ac:dyDescent="0.2">
      <c r="A33" s="120"/>
      <c r="B33" s="34" t="s">
        <v>49</v>
      </c>
      <c r="C33" s="120"/>
      <c r="D33" s="120"/>
      <c r="E33" s="120"/>
      <c r="F33" s="35">
        <v>175477</v>
      </c>
      <c r="G33" s="35">
        <v>194041</v>
      </c>
      <c r="H33" s="35">
        <v>178133</v>
      </c>
      <c r="I33" s="35">
        <v>217635</v>
      </c>
      <c r="J33" s="35">
        <v>214937</v>
      </c>
      <c r="K33" s="35">
        <v>264747</v>
      </c>
      <c r="L33" s="35">
        <v>85540</v>
      </c>
      <c r="M33" s="35">
        <v>138060</v>
      </c>
      <c r="N33" s="35">
        <v>163356</v>
      </c>
      <c r="O33" s="35">
        <v>170838</v>
      </c>
      <c r="P33" s="216">
        <v>201122</v>
      </c>
      <c r="Q33" s="120"/>
    </row>
    <row r="34" spans="1:17" ht="12.75" customHeight="1" x14ac:dyDescent="0.2">
      <c r="A34" s="99"/>
      <c r="B34" s="34" t="s">
        <v>191</v>
      </c>
      <c r="C34" s="35"/>
      <c r="D34" s="35"/>
      <c r="E34" s="35"/>
      <c r="F34" s="35">
        <v>67489</v>
      </c>
      <c r="G34" s="35">
        <v>67911</v>
      </c>
      <c r="H34" s="35">
        <v>72679</v>
      </c>
      <c r="I34" s="35">
        <v>78065</v>
      </c>
      <c r="J34" s="35">
        <v>70849</v>
      </c>
      <c r="K34" s="35">
        <v>71952</v>
      </c>
      <c r="L34" s="35">
        <v>3448</v>
      </c>
      <c r="M34" s="35">
        <v>0</v>
      </c>
      <c r="N34" s="35">
        <v>0</v>
      </c>
      <c r="O34" s="35">
        <v>89</v>
      </c>
      <c r="P34" s="216">
        <v>834</v>
      </c>
      <c r="Q34" s="100"/>
    </row>
    <row r="35" spans="1:17" ht="12.75" customHeight="1" x14ac:dyDescent="0.2">
      <c r="A35" s="99"/>
      <c r="B35" s="34" t="s">
        <v>51</v>
      </c>
      <c r="C35" s="35"/>
      <c r="D35" s="35"/>
      <c r="E35" s="35"/>
      <c r="F35" s="35">
        <v>66029</v>
      </c>
      <c r="G35" s="35">
        <v>54959</v>
      </c>
      <c r="H35" s="35">
        <v>56495</v>
      </c>
      <c r="I35" s="35">
        <v>58139</v>
      </c>
      <c r="J35" s="35">
        <v>59344</v>
      </c>
      <c r="K35" s="35">
        <v>63650</v>
      </c>
      <c r="L35" s="35">
        <v>25266</v>
      </c>
      <c r="M35" s="35">
        <v>46263</v>
      </c>
      <c r="N35" s="35">
        <v>66875</v>
      </c>
      <c r="O35" s="35">
        <v>77710</v>
      </c>
      <c r="P35" s="216">
        <v>93516</v>
      </c>
      <c r="Q35" s="100"/>
    </row>
    <row r="36" spans="1:17" ht="12.75" customHeight="1" x14ac:dyDescent="0.2">
      <c r="A36" s="99"/>
      <c r="B36" s="34" t="s">
        <v>52</v>
      </c>
      <c r="C36" s="35"/>
      <c r="D36" s="35"/>
      <c r="E36" s="35"/>
      <c r="F36" s="35">
        <v>181399</v>
      </c>
      <c r="G36" s="35">
        <v>188662</v>
      </c>
      <c r="H36" s="35">
        <v>230382</v>
      </c>
      <c r="I36" s="35">
        <v>335002</v>
      </c>
      <c r="J36" s="35">
        <v>451882</v>
      </c>
      <c r="K36" s="35">
        <v>431647</v>
      </c>
      <c r="L36" s="35">
        <v>184727</v>
      </c>
      <c r="M36" s="35">
        <v>154586</v>
      </c>
      <c r="N36" s="35">
        <v>243546</v>
      </c>
      <c r="O36" s="35">
        <v>286363</v>
      </c>
      <c r="P36" s="216">
        <v>324983</v>
      </c>
      <c r="Q36" s="100"/>
    </row>
    <row r="37" spans="1:17" s="104" customFormat="1" ht="12.75" customHeight="1" x14ac:dyDescent="0.2">
      <c r="A37" s="102"/>
      <c r="B37" s="67" t="s">
        <v>53</v>
      </c>
      <c r="C37" s="68"/>
      <c r="D37" s="69"/>
      <c r="E37" s="69"/>
      <c r="F37" s="71">
        <f>SUM(F11:F12,F14,F16:F17,F19:F22,F24,F26:F29,F31,F33:F36)</f>
        <v>1327016</v>
      </c>
      <c r="G37" s="71">
        <f t="shared" ref="G37:N37" si="0">SUM(G11:G12,G14,G16:G17,G19:G22,G24,G26:G29,G31,G33:G36)</f>
        <v>1438744</v>
      </c>
      <c r="H37" s="71">
        <f t="shared" si="0"/>
        <v>1614289</v>
      </c>
      <c r="I37" s="71">
        <f t="shared" si="0"/>
        <v>2128578</v>
      </c>
      <c r="J37" s="71">
        <f t="shared" si="0"/>
        <v>2344478</v>
      </c>
      <c r="K37" s="71">
        <f t="shared" si="0"/>
        <v>2513092</v>
      </c>
      <c r="L37" s="71">
        <f t="shared" si="0"/>
        <v>762346</v>
      </c>
      <c r="M37" s="71">
        <f t="shared" si="0"/>
        <v>1391343</v>
      </c>
      <c r="N37" s="71">
        <f t="shared" si="0"/>
        <v>2126187</v>
      </c>
      <c r="O37" s="71">
        <f>SUM(O11:O12,O14,O16:O17,O19:O22,O24,O26:O29,O31,O33:O36)</f>
        <v>2398894</v>
      </c>
      <c r="P37" s="71">
        <f>SUM(P11:P12,P14,P16:P17,P19:P22,P24,P26:P29,P31,P33:P36)</f>
        <v>2333512</v>
      </c>
      <c r="Q37" s="103"/>
    </row>
    <row r="38" spans="1:17" ht="2.4500000000000002" customHeight="1" thickBot="1" x14ac:dyDescent="0.25">
      <c r="A38" s="99"/>
      <c r="B38" s="139"/>
      <c r="C38" s="140"/>
      <c r="D38" s="140"/>
      <c r="E38" s="140"/>
      <c r="F38" s="140"/>
      <c r="G38" s="140"/>
      <c r="H38" s="140"/>
      <c r="I38" s="123"/>
      <c r="J38" s="123"/>
      <c r="K38" s="123"/>
      <c r="L38" s="123"/>
      <c r="M38" s="123"/>
      <c r="N38" s="123"/>
      <c r="O38" s="123"/>
      <c r="P38" s="123"/>
      <c r="Q38" s="100"/>
    </row>
    <row r="39" spans="1:17" ht="10.9" customHeight="1" x14ac:dyDescent="0.2">
      <c r="A39" s="99"/>
      <c r="B39" s="215" t="s">
        <v>211</v>
      </c>
      <c r="C39" s="109"/>
      <c r="D39" s="110"/>
      <c r="E39" s="110"/>
      <c r="F39" s="110"/>
      <c r="G39" s="110"/>
      <c r="H39" s="110"/>
      <c r="I39" s="100"/>
      <c r="J39" s="100"/>
      <c r="K39" s="100"/>
      <c r="L39" s="100"/>
      <c r="M39" s="100"/>
      <c r="N39" s="100"/>
      <c r="O39" s="100"/>
      <c r="P39" s="100"/>
      <c r="Q39" s="100"/>
    </row>
    <row r="40" spans="1:17" s="38" customFormat="1" ht="24" customHeight="1" x14ac:dyDescent="0.2">
      <c r="A40" s="76"/>
      <c r="B40" s="322" t="s">
        <v>194</v>
      </c>
      <c r="C40" s="322"/>
      <c r="D40" s="322"/>
      <c r="E40" s="322"/>
      <c r="F40" s="322"/>
      <c r="G40" s="322"/>
      <c r="H40" s="322"/>
      <c r="I40" s="322"/>
      <c r="J40" s="322"/>
      <c r="K40" s="322"/>
      <c r="L40" s="322"/>
      <c r="M40" s="322"/>
      <c r="N40" s="322"/>
      <c r="O40" s="322"/>
      <c r="P40" s="322"/>
      <c r="Q40" s="77"/>
    </row>
    <row r="41" spans="1:17" s="37" customFormat="1" ht="8.4499999999999993" customHeight="1" x14ac:dyDescent="0.2">
      <c r="A41" s="74"/>
      <c r="B41" s="168"/>
      <c r="C41" s="74"/>
      <c r="D41" s="74"/>
      <c r="E41" s="74"/>
      <c r="F41" s="74"/>
      <c r="G41" s="74"/>
      <c r="H41" s="74"/>
      <c r="I41" s="75"/>
      <c r="J41" s="75"/>
      <c r="K41" s="75"/>
      <c r="L41" s="75"/>
      <c r="M41" s="75"/>
      <c r="N41" s="75"/>
      <c r="O41" s="75"/>
      <c r="P41" s="75"/>
      <c r="Q41" s="75"/>
    </row>
    <row r="42" spans="1:17" s="38" customFormat="1" ht="10.9" customHeight="1" x14ac:dyDescent="0.2">
      <c r="A42" s="76"/>
      <c r="B42" s="321" t="s">
        <v>192</v>
      </c>
      <c r="C42" s="321"/>
      <c r="D42" s="321"/>
      <c r="E42" s="321"/>
      <c r="F42" s="321"/>
      <c r="G42" s="321"/>
      <c r="H42" s="321"/>
      <c r="I42" s="321"/>
      <c r="J42" s="321"/>
      <c r="K42" s="321"/>
      <c r="L42" s="321"/>
      <c r="M42" s="321"/>
      <c r="N42" s="321"/>
      <c r="O42" s="321"/>
      <c r="P42" s="321"/>
      <c r="Q42" s="77"/>
    </row>
    <row r="43" spans="1:17" s="38" customFormat="1" ht="23.45" customHeight="1" x14ac:dyDescent="0.2">
      <c r="A43" s="76"/>
      <c r="B43" s="321" t="s">
        <v>198</v>
      </c>
      <c r="C43" s="321"/>
      <c r="D43" s="321"/>
      <c r="E43" s="321"/>
      <c r="F43" s="321"/>
      <c r="G43" s="321"/>
      <c r="H43" s="321"/>
      <c r="I43" s="321"/>
      <c r="J43" s="321"/>
      <c r="K43" s="321"/>
      <c r="L43" s="321"/>
      <c r="M43" s="321"/>
      <c r="N43" s="321"/>
      <c r="O43" s="321"/>
      <c r="P43" s="321"/>
      <c r="Q43" s="77"/>
    </row>
    <row r="44" spans="1:17" s="38" customFormat="1" ht="10.9" customHeight="1" x14ac:dyDescent="0.2">
      <c r="A44" s="76"/>
      <c r="B44" s="78" t="s">
        <v>199</v>
      </c>
      <c r="C44" s="79"/>
      <c r="D44" s="79"/>
      <c r="E44" s="79"/>
      <c r="F44" s="79"/>
      <c r="G44" s="79"/>
      <c r="H44" s="79"/>
      <c r="I44" s="79"/>
      <c r="J44" s="79"/>
      <c r="K44" s="79"/>
      <c r="L44" s="79"/>
      <c r="M44" s="79"/>
      <c r="N44" s="79"/>
      <c r="O44" s="79"/>
      <c r="P44" s="79"/>
      <c r="Q44" s="77"/>
    </row>
    <row r="45" spans="1:17" s="115" customFormat="1" ht="12" customHeight="1" x14ac:dyDescent="0.2">
      <c r="A45" s="111"/>
      <c r="B45" s="118"/>
      <c r="C45" s="113"/>
      <c r="D45" s="113"/>
      <c r="E45" s="113"/>
      <c r="F45" s="113"/>
      <c r="G45" s="113"/>
      <c r="H45" s="113"/>
      <c r="I45" s="113"/>
      <c r="J45" s="113"/>
      <c r="K45" s="113"/>
      <c r="L45" s="113"/>
      <c r="M45" s="113"/>
      <c r="N45" s="80"/>
      <c r="O45" s="80"/>
      <c r="P45" s="80"/>
      <c r="Q45" s="114"/>
    </row>
    <row r="46" spans="1:17" s="115" customFormat="1" x14ac:dyDescent="0.2">
      <c r="A46" s="111"/>
      <c r="B46" s="118"/>
      <c r="C46" s="113"/>
      <c r="D46" s="113"/>
      <c r="E46" s="113"/>
      <c r="F46" s="113"/>
      <c r="G46" s="113"/>
      <c r="H46" s="113"/>
      <c r="I46" s="113"/>
      <c r="J46" s="113"/>
      <c r="K46" s="113"/>
      <c r="L46" s="289">
        <v>18</v>
      </c>
      <c r="M46" s="289"/>
      <c r="N46" s="289"/>
      <c r="O46" s="289"/>
      <c r="P46" s="289"/>
      <c r="Q46" s="114"/>
    </row>
    <row r="47" spans="1:17" ht="9" customHeight="1" x14ac:dyDescent="0.2">
      <c r="A47" s="99"/>
      <c r="B47" s="108"/>
      <c r="C47" s="109"/>
      <c r="D47" s="110"/>
      <c r="E47" s="110"/>
      <c r="F47" s="110"/>
      <c r="G47" s="110"/>
      <c r="H47" s="110"/>
      <c r="I47" s="100"/>
      <c r="J47" s="100"/>
      <c r="K47" s="100"/>
      <c r="L47" s="100"/>
      <c r="M47" s="100"/>
      <c r="N47" s="100"/>
      <c r="O47" s="100"/>
      <c r="P47" s="100"/>
      <c r="Q47" s="100"/>
    </row>
  </sheetData>
  <sheetProtection selectLockedCells="1" selectUnlockedCells="1"/>
  <mergeCells count="5">
    <mergeCell ref="B7:P7"/>
    <mergeCell ref="B43:P43"/>
    <mergeCell ref="L46:P46"/>
    <mergeCell ref="B42:P42"/>
    <mergeCell ref="B40:P40"/>
  </mergeCells>
  <pageMargins left="0" right="0" top="0" bottom="0" header="0.51180555555555551" footer="0.51180555555555551"/>
  <pageSetup paperSize="9" scale="96"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9544-6BD8-4E7D-86A3-FCAF87AA1262}">
  <dimension ref="A1:M59"/>
  <sheetViews>
    <sheetView workbookViewId="0"/>
  </sheetViews>
  <sheetFormatPr baseColWidth="10" defaultColWidth="8.7109375" defaultRowHeight="15" x14ac:dyDescent="0.2"/>
  <cols>
    <col min="1" max="1" width="10.28515625" style="22" customWidth="1"/>
    <col min="2" max="2" width="2.28515625" style="22" customWidth="1"/>
    <col min="3" max="3" width="8.7109375" style="22" customWidth="1"/>
    <col min="4" max="4" width="8.42578125" style="22" customWidth="1"/>
    <col min="5" max="5" width="8.5703125" style="22" customWidth="1"/>
    <col min="6" max="6" width="5.42578125" style="22" customWidth="1"/>
    <col min="7" max="7" width="8.5703125" style="22" customWidth="1"/>
    <col min="8" max="10" width="8.7109375" style="22" customWidth="1"/>
    <col min="11" max="11" width="21.28515625" style="22" customWidth="1"/>
    <col min="12" max="12" width="6" style="22" customWidth="1"/>
    <col min="13" max="13" width="5.28515625" style="22" customWidth="1"/>
    <col min="14" max="256" width="8.7109375" style="22"/>
    <col min="257" max="257" width="10.28515625" style="22" customWidth="1"/>
    <col min="258" max="258" width="2.28515625" style="22" customWidth="1"/>
    <col min="259" max="259" width="8.7109375" style="22"/>
    <col min="260" max="260" width="8.42578125" style="22" customWidth="1"/>
    <col min="261" max="261" width="8.5703125" style="22" customWidth="1"/>
    <col min="262" max="262" width="5.42578125" style="22" customWidth="1"/>
    <col min="263" max="263" width="8.5703125" style="22" customWidth="1"/>
    <col min="264" max="266" width="8.7109375" style="22"/>
    <col min="267" max="267" width="17.7109375" style="22" customWidth="1"/>
    <col min="268" max="268" width="6" style="22" customWidth="1"/>
    <col min="269" max="269" width="5.28515625" style="22" customWidth="1"/>
    <col min="270" max="512" width="8.7109375" style="22"/>
    <col min="513" max="513" width="10.28515625" style="22" customWidth="1"/>
    <col min="514" max="514" width="2.28515625" style="22" customWidth="1"/>
    <col min="515" max="515" width="8.7109375" style="22"/>
    <col min="516" max="516" width="8.42578125" style="22" customWidth="1"/>
    <col min="517" max="517" width="8.5703125" style="22" customWidth="1"/>
    <col min="518" max="518" width="5.42578125" style="22" customWidth="1"/>
    <col min="519" max="519" width="8.5703125" style="22" customWidth="1"/>
    <col min="520" max="522" width="8.7109375" style="22"/>
    <col min="523" max="523" width="17.7109375" style="22" customWidth="1"/>
    <col min="524" max="524" width="6" style="22" customWidth="1"/>
    <col min="525" max="525" width="5.28515625" style="22" customWidth="1"/>
    <col min="526" max="768" width="8.7109375" style="22"/>
    <col min="769" max="769" width="10.28515625" style="22" customWidth="1"/>
    <col min="770" max="770" width="2.28515625" style="22" customWidth="1"/>
    <col min="771" max="771" width="8.7109375" style="22"/>
    <col min="772" max="772" width="8.42578125" style="22" customWidth="1"/>
    <col min="773" max="773" width="8.5703125" style="22" customWidth="1"/>
    <col min="774" max="774" width="5.42578125" style="22" customWidth="1"/>
    <col min="775" max="775" width="8.5703125" style="22" customWidth="1"/>
    <col min="776" max="778" width="8.7109375" style="22"/>
    <col min="779" max="779" width="17.7109375" style="22" customWidth="1"/>
    <col min="780" max="780" width="6" style="22" customWidth="1"/>
    <col min="781" max="781" width="5.28515625" style="22" customWidth="1"/>
    <col min="782" max="1024" width="8.7109375" style="22"/>
    <col min="1025" max="1025" width="10.28515625" style="22" customWidth="1"/>
    <col min="1026" max="1026" width="2.28515625" style="22" customWidth="1"/>
    <col min="1027" max="1027" width="8.7109375" style="22"/>
    <col min="1028" max="1028" width="8.42578125" style="22" customWidth="1"/>
    <col min="1029" max="1029" width="8.5703125" style="22" customWidth="1"/>
    <col min="1030" max="1030" width="5.42578125" style="22" customWidth="1"/>
    <col min="1031" max="1031" width="8.5703125" style="22" customWidth="1"/>
    <col min="1032" max="1034" width="8.7109375" style="22"/>
    <col min="1035" max="1035" width="17.7109375" style="22" customWidth="1"/>
    <col min="1036" max="1036" width="6" style="22" customWidth="1"/>
    <col min="1037" max="1037" width="5.28515625" style="22" customWidth="1"/>
    <col min="1038" max="1280" width="8.7109375" style="22"/>
    <col min="1281" max="1281" width="10.28515625" style="22" customWidth="1"/>
    <col min="1282" max="1282" width="2.28515625" style="22" customWidth="1"/>
    <col min="1283" max="1283" width="8.7109375" style="22"/>
    <col min="1284" max="1284" width="8.42578125" style="22" customWidth="1"/>
    <col min="1285" max="1285" width="8.5703125" style="22" customWidth="1"/>
    <col min="1286" max="1286" width="5.42578125" style="22" customWidth="1"/>
    <col min="1287" max="1287" width="8.5703125" style="22" customWidth="1"/>
    <col min="1288" max="1290" width="8.7109375" style="22"/>
    <col min="1291" max="1291" width="17.7109375" style="22" customWidth="1"/>
    <col min="1292" max="1292" width="6" style="22" customWidth="1"/>
    <col min="1293" max="1293" width="5.28515625" style="22" customWidth="1"/>
    <col min="1294" max="1536" width="8.7109375" style="22"/>
    <col min="1537" max="1537" width="10.28515625" style="22" customWidth="1"/>
    <col min="1538" max="1538" width="2.28515625" style="22" customWidth="1"/>
    <col min="1539" max="1539" width="8.7109375" style="22"/>
    <col min="1540" max="1540" width="8.42578125" style="22" customWidth="1"/>
    <col min="1541" max="1541" width="8.5703125" style="22" customWidth="1"/>
    <col min="1542" max="1542" width="5.42578125" style="22" customWidth="1"/>
    <col min="1543" max="1543" width="8.5703125" style="22" customWidth="1"/>
    <col min="1544" max="1546" width="8.7109375" style="22"/>
    <col min="1547" max="1547" width="17.7109375" style="22" customWidth="1"/>
    <col min="1548" max="1548" width="6" style="22" customWidth="1"/>
    <col min="1549" max="1549" width="5.28515625" style="22" customWidth="1"/>
    <col min="1550" max="1792" width="8.7109375" style="22"/>
    <col min="1793" max="1793" width="10.28515625" style="22" customWidth="1"/>
    <col min="1794" max="1794" width="2.28515625" style="22" customWidth="1"/>
    <col min="1795" max="1795" width="8.7109375" style="22"/>
    <col min="1796" max="1796" width="8.42578125" style="22" customWidth="1"/>
    <col min="1797" max="1797" width="8.5703125" style="22" customWidth="1"/>
    <col min="1798" max="1798" width="5.42578125" style="22" customWidth="1"/>
    <col min="1799" max="1799" width="8.5703125" style="22" customWidth="1"/>
    <col min="1800" max="1802" width="8.7109375" style="22"/>
    <col min="1803" max="1803" width="17.7109375" style="22" customWidth="1"/>
    <col min="1804" max="1804" width="6" style="22" customWidth="1"/>
    <col min="1805" max="1805" width="5.28515625" style="22" customWidth="1"/>
    <col min="1806" max="2048" width="8.7109375" style="22"/>
    <col min="2049" max="2049" width="10.28515625" style="22" customWidth="1"/>
    <col min="2050" max="2050" width="2.28515625" style="22" customWidth="1"/>
    <col min="2051" max="2051" width="8.7109375" style="22"/>
    <col min="2052" max="2052" width="8.42578125" style="22" customWidth="1"/>
    <col min="2053" max="2053" width="8.5703125" style="22" customWidth="1"/>
    <col min="2054" max="2054" width="5.42578125" style="22" customWidth="1"/>
    <col min="2055" max="2055" width="8.5703125" style="22" customWidth="1"/>
    <col min="2056" max="2058" width="8.7109375" style="22"/>
    <col min="2059" max="2059" width="17.7109375" style="22" customWidth="1"/>
    <col min="2060" max="2060" width="6" style="22" customWidth="1"/>
    <col min="2061" max="2061" width="5.28515625" style="22" customWidth="1"/>
    <col min="2062" max="2304" width="8.7109375" style="22"/>
    <col min="2305" max="2305" width="10.28515625" style="22" customWidth="1"/>
    <col min="2306" max="2306" width="2.28515625" style="22" customWidth="1"/>
    <col min="2307" max="2307" width="8.7109375" style="22"/>
    <col min="2308" max="2308" width="8.42578125" style="22" customWidth="1"/>
    <col min="2309" max="2309" width="8.5703125" style="22" customWidth="1"/>
    <col min="2310" max="2310" width="5.42578125" style="22" customWidth="1"/>
    <col min="2311" max="2311" width="8.5703125" style="22" customWidth="1"/>
    <col min="2312" max="2314" width="8.7109375" style="22"/>
    <col min="2315" max="2315" width="17.7109375" style="22" customWidth="1"/>
    <col min="2316" max="2316" width="6" style="22" customWidth="1"/>
    <col min="2317" max="2317" width="5.28515625" style="22" customWidth="1"/>
    <col min="2318" max="2560" width="8.7109375" style="22"/>
    <col min="2561" max="2561" width="10.28515625" style="22" customWidth="1"/>
    <col min="2562" max="2562" width="2.28515625" style="22" customWidth="1"/>
    <col min="2563" max="2563" width="8.7109375" style="22"/>
    <col min="2564" max="2564" width="8.42578125" style="22" customWidth="1"/>
    <col min="2565" max="2565" width="8.5703125" style="22" customWidth="1"/>
    <col min="2566" max="2566" width="5.42578125" style="22" customWidth="1"/>
    <col min="2567" max="2567" width="8.5703125" style="22" customWidth="1"/>
    <col min="2568" max="2570" width="8.7109375" style="22"/>
    <col min="2571" max="2571" width="17.7109375" style="22" customWidth="1"/>
    <col min="2572" max="2572" width="6" style="22" customWidth="1"/>
    <col min="2573" max="2573" width="5.28515625" style="22" customWidth="1"/>
    <col min="2574" max="2816" width="8.7109375" style="22"/>
    <col min="2817" max="2817" width="10.28515625" style="22" customWidth="1"/>
    <col min="2818" max="2818" width="2.28515625" style="22" customWidth="1"/>
    <col min="2819" max="2819" width="8.7109375" style="22"/>
    <col min="2820" max="2820" width="8.42578125" style="22" customWidth="1"/>
    <col min="2821" max="2821" width="8.5703125" style="22" customWidth="1"/>
    <col min="2822" max="2822" width="5.42578125" style="22" customWidth="1"/>
    <col min="2823" max="2823" width="8.5703125" style="22" customWidth="1"/>
    <col min="2824" max="2826" width="8.7109375" style="22"/>
    <col min="2827" max="2827" width="17.7109375" style="22" customWidth="1"/>
    <col min="2828" max="2828" width="6" style="22" customWidth="1"/>
    <col min="2829" max="2829" width="5.28515625" style="22" customWidth="1"/>
    <col min="2830" max="3072" width="8.7109375" style="22"/>
    <col min="3073" max="3073" width="10.28515625" style="22" customWidth="1"/>
    <col min="3074" max="3074" width="2.28515625" style="22" customWidth="1"/>
    <col min="3075" max="3075" width="8.7109375" style="22"/>
    <col min="3076" max="3076" width="8.42578125" style="22" customWidth="1"/>
    <col min="3077" max="3077" width="8.5703125" style="22" customWidth="1"/>
    <col min="3078" max="3078" width="5.42578125" style="22" customWidth="1"/>
    <col min="3079" max="3079" width="8.5703125" style="22" customWidth="1"/>
    <col min="3080" max="3082" width="8.7109375" style="22"/>
    <col min="3083" max="3083" width="17.7109375" style="22" customWidth="1"/>
    <col min="3084" max="3084" width="6" style="22" customWidth="1"/>
    <col min="3085" max="3085" width="5.28515625" style="22" customWidth="1"/>
    <col min="3086" max="3328" width="8.7109375" style="22"/>
    <col min="3329" max="3329" width="10.28515625" style="22" customWidth="1"/>
    <col min="3330" max="3330" width="2.28515625" style="22" customWidth="1"/>
    <col min="3331" max="3331" width="8.7109375" style="22"/>
    <col min="3332" max="3332" width="8.42578125" style="22" customWidth="1"/>
    <col min="3333" max="3333" width="8.5703125" style="22" customWidth="1"/>
    <col min="3334" max="3334" width="5.42578125" style="22" customWidth="1"/>
    <col min="3335" max="3335" width="8.5703125" style="22" customWidth="1"/>
    <col min="3336" max="3338" width="8.7109375" style="22"/>
    <col min="3339" max="3339" width="17.7109375" style="22" customWidth="1"/>
    <col min="3340" max="3340" width="6" style="22" customWidth="1"/>
    <col min="3341" max="3341" width="5.28515625" style="22" customWidth="1"/>
    <col min="3342" max="3584" width="8.7109375" style="22"/>
    <col min="3585" max="3585" width="10.28515625" style="22" customWidth="1"/>
    <col min="3586" max="3586" width="2.28515625" style="22" customWidth="1"/>
    <col min="3587" max="3587" width="8.7109375" style="22"/>
    <col min="3588" max="3588" width="8.42578125" style="22" customWidth="1"/>
    <col min="3589" max="3589" width="8.5703125" style="22" customWidth="1"/>
    <col min="3590" max="3590" width="5.42578125" style="22" customWidth="1"/>
    <col min="3591" max="3591" width="8.5703125" style="22" customWidth="1"/>
    <col min="3592" max="3594" width="8.7109375" style="22"/>
    <col min="3595" max="3595" width="17.7109375" style="22" customWidth="1"/>
    <col min="3596" max="3596" width="6" style="22" customWidth="1"/>
    <col min="3597" max="3597" width="5.28515625" style="22" customWidth="1"/>
    <col min="3598" max="3840" width="8.7109375" style="22"/>
    <col min="3841" max="3841" width="10.28515625" style="22" customWidth="1"/>
    <col min="3842" max="3842" width="2.28515625" style="22" customWidth="1"/>
    <col min="3843" max="3843" width="8.7109375" style="22"/>
    <col min="3844" max="3844" width="8.42578125" style="22" customWidth="1"/>
    <col min="3845" max="3845" width="8.5703125" style="22" customWidth="1"/>
    <col min="3846" max="3846" width="5.42578125" style="22" customWidth="1"/>
    <col min="3847" max="3847" width="8.5703125" style="22" customWidth="1"/>
    <col min="3848" max="3850" width="8.7109375" style="22"/>
    <col min="3851" max="3851" width="17.7109375" style="22" customWidth="1"/>
    <col min="3852" max="3852" width="6" style="22" customWidth="1"/>
    <col min="3853" max="3853" width="5.28515625" style="22" customWidth="1"/>
    <col min="3854" max="4096" width="8.7109375" style="22"/>
    <col min="4097" max="4097" width="10.28515625" style="22" customWidth="1"/>
    <col min="4098" max="4098" width="2.28515625" style="22" customWidth="1"/>
    <col min="4099" max="4099" width="8.7109375" style="22"/>
    <col min="4100" max="4100" width="8.42578125" style="22" customWidth="1"/>
    <col min="4101" max="4101" width="8.5703125" style="22" customWidth="1"/>
    <col min="4102" max="4102" width="5.42578125" style="22" customWidth="1"/>
    <col min="4103" max="4103" width="8.5703125" style="22" customWidth="1"/>
    <col min="4104" max="4106" width="8.7109375" style="22"/>
    <col min="4107" max="4107" width="17.7109375" style="22" customWidth="1"/>
    <col min="4108" max="4108" width="6" style="22" customWidth="1"/>
    <col min="4109" max="4109" width="5.28515625" style="22" customWidth="1"/>
    <col min="4110" max="4352" width="8.7109375" style="22"/>
    <col min="4353" max="4353" width="10.28515625" style="22" customWidth="1"/>
    <col min="4354" max="4354" width="2.28515625" style="22" customWidth="1"/>
    <col min="4355" max="4355" width="8.7109375" style="22"/>
    <col min="4356" max="4356" width="8.42578125" style="22" customWidth="1"/>
    <col min="4357" max="4357" width="8.5703125" style="22" customWidth="1"/>
    <col min="4358" max="4358" width="5.42578125" style="22" customWidth="1"/>
    <col min="4359" max="4359" width="8.5703125" style="22" customWidth="1"/>
    <col min="4360" max="4362" width="8.7109375" style="22"/>
    <col min="4363" max="4363" width="17.7109375" style="22" customWidth="1"/>
    <col min="4364" max="4364" width="6" style="22" customWidth="1"/>
    <col min="4365" max="4365" width="5.28515625" style="22" customWidth="1"/>
    <col min="4366" max="4608" width="8.7109375" style="22"/>
    <col min="4609" max="4609" width="10.28515625" style="22" customWidth="1"/>
    <col min="4610" max="4610" width="2.28515625" style="22" customWidth="1"/>
    <col min="4611" max="4611" width="8.7109375" style="22"/>
    <col min="4612" max="4612" width="8.42578125" style="22" customWidth="1"/>
    <col min="4613" max="4613" width="8.5703125" style="22" customWidth="1"/>
    <col min="4614" max="4614" width="5.42578125" style="22" customWidth="1"/>
    <col min="4615" max="4615" width="8.5703125" style="22" customWidth="1"/>
    <col min="4616" max="4618" width="8.7109375" style="22"/>
    <col min="4619" max="4619" width="17.7109375" style="22" customWidth="1"/>
    <col min="4620" max="4620" width="6" style="22" customWidth="1"/>
    <col min="4621" max="4621" width="5.28515625" style="22" customWidth="1"/>
    <col min="4622" max="4864" width="8.7109375" style="22"/>
    <col min="4865" max="4865" width="10.28515625" style="22" customWidth="1"/>
    <col min="4866" max="4866" width="2.28515625" style="22" customWidth="1"/>
    <col min="4867" max="4867" width="8.7109375" style="22"/>
    <col min="4868" max="4868" width="8.42578125" style="22" customWidth="1"/>
    <col min="4869" max="4869" width="8.5703125" style="22" customWidth="1"/>
    <col min="4870" max="4870" width="5.42578125" style="22" customWidth="1"/>
    <col min="4871" max="4871" width="8.5703125" style="22" customWidth="1"/>
    <col min="4872" max="4874" width="8.7109375" style="22"/>
    <col min="4875" max="4875" width="17.7109375" style="22" customWidth="1"/>
    <col min="4876" max="4876" width="6" style="22" customWidth="1"/>
    <col min="4877" max="4877" width="5.28515625" style="22" customWidth="1"/>
    <col min="4878" max="5120" width="8.7109375" style="22"/>
    <col min="5121" max="5121" width="10.28515625" style="22" customWidth="1"/>
    <col min="5122" max="5122" width="2.28515625" style="22" customWidth="1"/>
    <col min="5123" max="5123" width="8.7109375" style="22"/>
    <col min="5124" max="5124" width="8.42578125" style="22" customWidth="1"/>
    <col min="5125" max="5125" width="8.5703125" style="22" customWidth="1"/>
    <col min="5126" max="5126" width="5.42578125" style="22" customWidth="1"/>
    <col min="5127" max="5127" width="8.5703125" style="22" customWidth="1"/>
    <col min="5128" max="5130" width="8.7109375" style="22"/>
    <col min="5131" max="5131" width="17.7109375" style="22" customWidth="1"/>
    <col min="5132" max="5132" width="6" style="22" customWidth="1"/>
    <col min="5133" max="5133" width="5.28515625" style="22" customWidth="1"/>
    <col min="5134" max="5376" width="8.7109375" style="22"/>
    <col min="5377" max="5377" width="10.28515625" style="22" customWidth="1"/>
    <col min="5378" max="5378" width="2.28515625" style="22" customWidth="1"/>
    <col min="5379" max="5379" width="8.7109375" style="22"/>
    <col min="5380" max="5380" width="8.42578125" style="22" customWidth="1"/>
    <col min="5381" max="5381" width="8.5703125" style="22" customWidth="1"/>
    <col min="5382" max="5382" width="5.42578125" style="22" customWidth="1"/>
    <col min="5383" max="5383" width="8.5703125" style="22" customWidth="1"/>
    <col min="5384" max="5386" width="8.7109375" style="22"/>
    <col min="5387" max="5387" width="17.7109375" style="22" customWidth="1"/>
    <col min="5388" max="5388" width="6" style="22" customWidth="1"/>
    <col min="5389" max="5389" width="5.28515625" style="22" customWidth="1"/>
    <col min="5390" max="5632" width="8.7109375" style="22"/>
    <col min="5633" max="5633" width="10.28515625" style="22" customWidth="1"/>
    <col min="5634" max="5634" width="2.28515625" style="22" customWidth="1"/>
    <col min="5635" max="5635" width="8.7109375" style="22"/>
    <col min="5636" max="5636" width="8.42578125" style="22" customWidth="1"/>
    <col min="5637" max="5637" width="8.5703125" style="22" customWidth="1"/>
    <col min="5638" max="5638" width="5.42578125" style="22" customWidth="1"/>
    <col min="5639" max="5639" width="8.5703125" style="22" customWidth="1"/>
    <col min="5640" max="5642" width="8.7109375" style="22"/>
    <col min="5643" max="5643" width="17.7109375" style="22" customWidth="1"/>
    <col min="5644" max="5644" width="6" style="22" customWidth="1"/>
    <col min="5645" max="5645" width="5.28515625" style="22" customWidth="1"/>
    <col min="5646" max="5888" width="8.7109375" style="22"/>
    <col min="5889" max="5889" width="10.28515625" style="22" customWidth="1"/>
    <col min="5890" max="5890" width="2.28515625" style="22" customWidth="1"/>
    <col min="5891" max="5891" width="8.7109375" style="22"/>
    <col min="5892" max="5892" width="8.42578125" style="22" customWidth="1"/>
    <col min="5893" max="5893" width="8.5703125" style="22" customWidth="1"/>
    <col min="5894" max="5894" width="5.42578125" style="22" customWidth="1"/>
    <col min="5895" max="5895" width="8.5703125" style="22" customWidth="1"/>
    <col min="5896" max="5898" width="8.7109375" style="22"/>
    <col min="5899" max="5899" width="17.7109375" style="22" customWidth="1"/>
    <col min="5900" max="5900" width="6" style="22" customWidth="1"/>
    <col min="5901" max="5901" width="5.28515625" style="22" customWidth="1"/>
    <col min="5902" max="6144" width="8.7109375" style="22"/>
    <col min="6145" max="6145" width="10.28515625" style="22" customWidth="1"/>
    <col min="6146" max="6146" width="2.28515625" style="22" customWidth="1"/>
    <col min="6147" max="6147" width="8.7109375" style="22"/>
    <col min="6148" max="6148" width="8.42578125" style="22" customWidth="1"/>
    <col min="6149" max="6149" width="8.5703125" style="22" customWidth="1"/>
    <col min="6150" max="6150" width="5.42578125" style="22" customWidth="1"/>
    <col min="6151" max="6151" width="8.5703125" style="22" customWidth="1"/>
    <col min="6152" max="6154" width="8.7109375" style="22"/>
    <col min="6155" max="6155" width="17.7109375" style="22" customWidth="1"/>
    <col min="6156" max="6156" width="6" style="22" customWidth="1"/>
    <col min="6157" max="6157" width="5.28515625" style="22" customWidth="1"/>
    <col min="6158" max="6400" width="8.7109375" style="22"/>
    <col min="6401" max="6401" width="10.28515625" style="22" customWidth="1"/>
    <col min="6402" max="6402" width="2.28515625" style="22" customWidth="1"/>
    <col min="6403" max="6403" width="8.7109375" style="22"/>
    <col min="6404" max="6404" width="8.42578125" style="22" customWidth="1"/>
    <col min="6405" max="6405" width="8.5703125" style="22" customWidth="1"/>
    <col min="6406" max="6406" width="5.42578125" style="22" customWidth="1"/>
    <col min="6407" max="6407" width="8.5703125" style="22" customWidth="1"/>
    <col min="6408" max="6410" width="8.7109375" style="22"/>
    <col min="6411" max="6411" width="17.7109375" style="22" customWidth="1"/>
    <col min="6412" max="6412" width="6" style="22" customWidth="1"/>
    <col min="6413" max="6413" width="5.28515625" style="22" customWidth="1"/>
    <col min="6414" max="6656" width="8.7109375" style="22"/>
    <col min="6657" max="6657" width="10.28515625" style="22" customWidth="1"/>
    <col min="6658" max="6658" width="2.28515625" style="22" customWidth="1"/>
    <col min="6659" max="6659" width="8.7109375" style="22"/>
    <col min="6660" max="6660" width="8.42578125" style="22" customWidth="1"/>
    <col min="6661" max="6661" width="8.5703125" style="22" customWidth="1"/>
    <col min="6662" max="6662" width="5.42578125" style="22" customWidth="1"/>
    <col min="6663" max="6663" width="8.5703125" style="22" customWidth="1"/>
    <col min="6664" max="6666" width="8.7109375" style="22"/>
    <col min="6667" max="6667" width="17.7109375" style="22" customWidth="1"/>
    <col min="6668" max="6668" width="6" style="22" customWidth="1"/>
    <col min="6669" max="6669" width="5.28515625" style="22" customWidth="1"/>
    <col min="6670" max="6912" width="8.7109375" style="22"/>
    <col min="6913" max="6913" width="10.28515625" style="22" customWidth="1"/>
    <col min="6914" max="6914" width="2.28515625" style="22" customWidth="1"/>
    <col min="6915" max="6915" width="8.7109375" style="22"/>
    <col min="6916" max="6916" width="8.42578125" style="22" customWidth="1"/>
    <col min="6917" max="6917" width="8.5703125" style="22" customWidth="1"/>
    <col min="6918" max="6918" width="5.42578125" style="22" customWidth="1"/>
    <col min="6919" max="6919" width="8.5703125" style="22" customWidth="1"/>
    <col min="6920" max="6922" width="8.7109375" style="22"/>
    <col min="6923" max="6923" width="17.7109375" style="22" customWidth="1"/>
    <col min="6924" max="6924" width="6" style="22" customWidth="1"/>
    <col min="6925" max="6925" width="5.28515625" style="22" customWidth="1"/>
    <col min="6926" max="7168" width="8.7109375" style="22"/>
    <col min="7169" max="7169" width="10.28515625" style="22" customWidth="1"/>
    <col min="7170" max="7170" width="2.28515625" style="22" customWidth="1"/>
    <col min="7171" max="7171" width="8.7109375" style="22"/>
    <col min="7172" max="7172" width="8.42578125" style="22" customWidth="1"/>
    <col min="7173" max="7173" width="8.5703125" style="22" customWidth="1"/>
    <col min="7174" max="7174" width="5.42578125" style="22" customWidth="1"/>
    <col min="7175" max="7175" width="8.5703125" style="22" customWidth="1"/>
    <col min="7176" max="7178" width="8.7109375" style="22"/>
    <col min="7179" max="7179" width="17.7109375" style="22" customWidth="1"/>
    <col min="7180" max="7180" width="6" style="22" customWidth="1"/>
    <col min="7181" max="7181" width="5.28515625" style="22" customWidth="1"/>
    <col min="7182" max="7424" width="8.7109375" style="22"/>
    <col min="7425" max="7425" width="10.28515625" style="22" customWidth="1"/>
    <col min="7426" max="7426" width="2.28515625" style="22" customWidth="1"/>
    <col min="7427" max="7427" width="8.7109375" style="22"/>
    <col min="7428" max="7428" width="8.42578125" style="22" customWidth="1"/>
    <col min="7429" max="7429" width="8.5703125" style="22" customWidth="1"/>
    <col min="7430" max="7430" width="5.42578125" style="22" customWidth="1"/>
    <col min="7431" max="7431" width="8.5703125" style="22" customWidth="1"/>
    <col min="7432" max="7434" width="8.7109375" style="22"/>
    <col min="7435" max="7435" width="17.7109375" style="22" customWidth="1"/>
    <col min="7436" max="7436" width="6" style="22" customWidth="1"/>
    <col min="7437" max="7437" width="5.28515625" style="22" customWidth="1"/>
    <col min="7438" max="7680" width="8.7109375" style="22"/>
    <col min="7681" max="7681" width="10.28515625" style="22" customWidth="1"/>
    <col min="7682" max="7682" width="2.28515625" style="22" customWidth="1"/>
    <col min="7683" max="7683" width="8.7109375" style="22"/>
    <col min="7684" max="7684" width="8.42578125" style="22" customWidth="1"/>
    <col min="7685" max="7685" width="8.5703125" style="22" customWidth="1"/>
    <col min="7686" max="7686" width="5.42578125" style="22" customWidth="1"/>
    <col min="7687" max="7687" width="8.5703125" style="22" customWidth="1"/>
    <col min="7688" max="7690" width="8.7109375" style="22"/>
    <col min="7691" max="7691" width="17.7109375" style="22" customWidth="1"/>
    <col min="7692" max="7692" width="6" style="22" customWidth="1"/>
    <col min="7693" max="7693" width="5.28515625" style="22" customWidth="1"/>
    <col min="7694" max="7936" width="8.7109375" style="22"/>
    <col min="7937" max="7937" width="10.28515625" style="22" customWidth="1"/>
    <col min="7938" max="7938" width="2.28515625" style="22" customWidth="1"/>
    <col min="7939" max="7939" width="8.7109375" style="22"/>
    <col min="7940" max="7940" width="8.42578125" style="22" customWidth="1"/>
    <col min="7941" max="7941" width="8.5703125" style="22" customWidth="1"/>
    <col min="7942" max="7942" width="5.42578125" style="22" customWidth="1"/>
    <col min="7943" max="7943" width="8.5703125" style="22" customWidth="1"/>
    <col min="7944" max="7946" width="8.7109375" style="22"/>
    <col min="7947" max="7947" width="17.7109375" style="22" customWidth="1"/>
    <col min="7948" max="7948" width="6" style="22" customWidth="1"/>
    <col min="7949" max="7949" width="5.28515625" style="22" customWidth="1"/>
    <col min="7950" max="8192" width="8.7109375" style="22"/>
    <col min="8193" max="8193" width="10.28515625" style="22" customWidth="1"/>
    <col min="8194" max="8194" width="2.28515625" style="22" customWidth="1"/>
    <col min="8195" max="8195" width="8.7109375" style="22"/>
    <col min="8196" max="8196" width="8.42578125" style="22" customWidth="1"/>
    <col min="8197" max="8197" width="8.5703125" style="22" customWidth="1"/>
    <col min="8198" max="8198" width="5.42578125" style="22" customWidth="1"/>
    <col min="8199" max="8199" width="8.5703125" style="22" customWidth="1"/>
    <col min="8200" max="8202" width="8.7109375" style="22"/>
    <col min="8203" max="8203" width="17.7109375" style="22" customWidth="1"/>
    <col min="8204" max="8204" width="6" style="22" customWidth="1"/>
    <col min="8205" max="8205" width="5.28515625" style="22" customWidth="1"/>
    <col min="8206" max="8448" width="8.7109375" style="22"/>
    <col min="8449" max="8449" width="10.28515625" style="22" customWidth="1"/>
    <col min="8450" max="8450" width="2.28515625" style="22" customWidth="1"/>
    <col min="8451" max="8451" width="8.7109375" style="22"/>
    <col min="8452" max="8452" width="8.42578125" style="22" customWidth="1"/>
    <col min="8453" max="8453" width="8.5703125" style="22" customWidth="1"/>
    <col min="8454" max="8454" width="5.42578125" style="22" customWidth="1"/>
    <col min="8455" max="8455" width="8.5703125" style="22" customWidth="1"/>
    <col min="8456" max="8458" width="8.7109375" style="22"/>
    <col min="8459" max="8459" width="17.7109375" style="22" customWidth="1"/>
    <col min="8460" max="8460" width="6" style="22" customWidth="1"/>
    <col min="8461" max="8461" width="5.28515625" style="22" customWidth="1"/>
    <col min="8462" max="8704" width="8.7109375" style="22"/>
    <col min="8705" max="8705" width="10.28515625" style="22" customWidth="1"/>
    <col min="8706" max="8706" width="2.28515625" style="22" customWidth="1"/>
    <col min="8707" max="8707" width="8.7109375" style="22"/>
    <col min="8708" max="8708" width="8.42578125" style="22" customWidth="1"/>
    <col min="8709" max="8709" width="8.5703125" style="22" customWidth="1"/>
    <col min="8710" max="8710" width="5.42578125" style="22" customWidth="1"/>
    <col min="8711" max="8711" width="8.5703125" style="22" customWidth="1"/>
    <col min="8712" max="8714" width="8.7109375" style="22"/>
    <col min="8715" max="8715" width="17.7109375" style="22" customWidth="1"/>
    <col min="8716" max="8716" width="6" style="22" customWidth="1"/>
    <col min="8717" max="8717" width="5.28515625" style="22" customWidth="1"/>
    <col min="8718" max="8960" width="8.7109375" style="22"/>
    <col min="8961" max="8961" width="10.28515625" style="22" customWidth="1"/>
    <col min="8962" max="8962" width="2.28515625" style="22" customWidth="1"/>
    <col min="8963" max="8963" width="8.7109375" style="22"/>
    <col min="8964" max="8964" width="8.42578125" style="22" customWidth="1"/>
    <col min="8965" max="8965" width="8.5703125" style="22" customWidth="1"/>
    <col min="8966" max="8966" width="5.42578125" style="22" customWidth="1"/>
    <col min="8967" max="8967" width="8.5703125" style="22" customWidth="1"/>
    <col min="8968" max="8970" width="8.7109375" style="22"/>
    <col min="8971" max="8971" width="17.7109375" style="22" customWidth="1"/>
    <col min="8972" max="8972" width="6" style="22" customWidth="1"/>
    <col min="8973" max="8973" width="5.28515625" style="22" customWidth="1"/>
    <col min="8974" max="9216" width="8.7109375" style="22"/>
    <col min="9217" max="9217" width="10.28515625" style="22" customWidth="1"/>
    <col min="9218" max="9218" width="2.28515625" style="22" customWidth="1"/>
    <col min="9219" max="9219" width="8.7109375" style="22"/>
    <col min="9220" max="9220" width="8.42578125" style="22" customWidth="1"/>
    <col min="9221" max="9221" width="8.5703125" style="22" customWidth="1"/>
    <col min="9222" max="9222" width="5.42578125" style="22" customWidth="1"/>
    <col min="9223" max="9223" width="8.5703125" style="22" customWidth="1"/>
    <col min="9224" max="9226" width="8.7109375" style="22"/>
    <col min="9227" max="9227" width="17.7109375" style="22" customWidth="1"/>
    <col min="9228" max="9228" width="6" style="22" customWidth="1"/>
    <col min="9229" max="9229" width="5.28515625" style="22" customWidth="1"/>
    <col min="9230" max="9472" width="8.7109375" style="22"/>
    <col min="9473" max="9473" width="10.28515625" style="22" customWidth="1"/>
    <col min="9474" max="9474" width="2.28515625" style="22" customWidth="1"/>
    <col min="9475" max="9475" width="8.7109375" style="22"/>
    <col min="9476" max="9476" width="8.42578125" style="22" customWidth="1"/>
    <col min="9477" max="9477" width="8.5703125" style="22" customWidth="1"/>
    <col min="9478" max="9478" width="5.42578125" style="22" customWidth="1"/>
    <col min="9479" max="9479" width="8.5703125" style="22" customWidth="1"/>
    <col min="9480" max="9482" width="8.7109375" style="22"/>
    <col min="9483" max="9483" width="17.7109375" style="22" customWidth="1"/>
    <col min="9484" max="9484" width="6" style="22" customWidth="1"/>
    <col min="9485" max="9485" width="5.28515625" style="22" customWidth="1"/>
    <col min="9486" max="9728" width="8.7109375" style="22"/>
    <col min="9729" max="9729" width="10.28515625" style="22" customWidth="1"/>
    <col min="9730" max="9730" width="2.28515625" style="22" customWidth="1"/>
    <col min="9731" max="9731" width="8.7109375" style="22"/>
    <col min="9732" max="9732" width="8.42578125" style="22" customWidth="1"/>
    <col min="9733" max="9733" width="8.5703125" style="22" customWidth="1"/>
    <col min="9734" max="9734" width="5.42578125" style="22" customWidth="1"/>
    <col min="9735" max="9735" width="8.5703125" style="22" customWidth="1"/>
    <col min="9736" max="9738" width="8.7109375" style="22"/>
    <col min="9739" max="9739" width="17.7109375" style="22" customWidth="1"/>
    <col min="9740" max="9740" width="6" style="22" customWidth="1"/>
    <col min="9741" max="9741" width="5.28515625" style="22" customWidth="1"/>
    <col min="9742" max="9984" width="8.7109375" style="22"/>
    <col min="9985" max="9985" width="10.28515625" style="22" customWidth="1"/>
    <col min="9986" max="9986" width="2.28515625" style="22" customWidth="1"/>
    <col min="9987" max="9987" width="8.7109375" style="22"/>
    <col min="9988" max="9988" width="8.42578125" style="22" customWidth="1"/>
    <col min="9989" max="9989" width="8.5703125" style="22" customWidth="1"/>
    <col min="9990" max="9990" width="5.42578125" style="22" customWidth="1"/>
    <col min="9991" max="9991" width="8.5703125" style="22" customWidth="1"/>
    <col min="9992" max="9994" width="8.7109375" style="22"/>
    <col min="9995" max="9995" width="17.7109375" style="22" customWidth="1"/>
    <col min="9996" max="9996" width="6" style="22" customWidth="1"/>
    <col min="9997" max="9997" width="5.28515625" style="22" customWidth="1"/>
    <col min="9998" max="10240" width="8.7109375" style="22"/>
    <col min="10241" max="10241" width="10.28515625" style="22" customWidth="1"/>
    <col min="10242" max="10242" width="2.28515625" style="22" customWidth="1"/>
    <col min="10243" max="10243" width="8.7109375" style="22"/>
    <col min="10244" max="10244" width="8.42578125" style="22" customWidth="1"/>
    <col min="10245" max="10245" width="8.5703125" style="22" customWidth="1"/>
    <col min="10246" max="10246" width="5.42578125" style="22" customWidth="1"/>
    <col min="10247" max="10247" width="8.5703125" style="22" customWidth="1"/>
    <col min="10248" max="10250" width="8.7109375" style="22"/>
    <col min="10251" max="10251" width="17.7109375" style="22" customWidth="1"/>
    <col min="10252" max="10252" width="6" style="22" customWidth="1"/>
    <col min="10253" max="10253" width="5.28515625" style="22" customWidth="1"/>
    <col min="10254" max="10496" width="8.7109375" style="22"/>
    <col min="10497" max="10497" width="10.28515625" style="22" customWidth="1"/>
    <col min="10498" max="10498" width="2.28515625" style="22" customWidth="1"/>
    <col min="10499" max="10499" width="8.7109375" style="22"/>
    <col min="10500" max="10500" width="8.42578125" style="22" customWidth="1"/>
    <col min="10501" max="10501" width="8.5703125" style="22" customWidth="1"/>
    <col min="10502" max="10502" width="5.42578125" style="22" customWidth="1"/>
    <col min="10503" max="10503" width="8.5703125" style="22" customWidth="1"/>
    <col min="10504" max="10506" width="8.7109375" style="22"/>
    <col min="10507" max="10507" width="17.7109375" style="22" customWidth="1"/>
    <col min="10508" max="10508" width="6" style="22" customWidth="1"/>
    <col min="10509" max="10509" width="5.28515625" style="22" customWidth="1"/>
    <col min="10510" max="10752" width="8.7109375" style="22"/>
    <col min="10753" max="10753" width="10.28515625" style="22" customWidth="1"/>
    <col min="10754" max="10754" width="2.28515625" style="22" customWidth="1"/>
    <col min="10755" max="10755" width="8.7109375" style="22"/>
    <col min="10756" max="10756" width="8.42578125" style="22" customWidth="1"/>
    <col min="10757" max="10757" width="8.5703125" style="22" customWidth="1"/>
    <col min="10758" max="10758" width="5.42578125" style="22" customWidth="1"/>
    <col min="10759" max="10759" width="8.5703125" style="22" customWidth="1"/>
    <col min="10760" max="10762" width="8.7109375" style="22"/>
    <col min="10763" max="10763" width="17.7109375" style="22" customWidth="1"/>
    <col min="10764" max="10764" width="6" style="22" customWidth="1"/>
    <col min="10765" max="10765" width="5.28515625" style="22" customWidth="1"/>
    <col min="10766" max="11008" width="8.7109375" style="22"/>
    <col min="11009" max="11009" width="10.28515625" style="22" customWidth="1"/>
    <col min="11010" max="11010" width="2.28515625" style="22" customWidth="1"/>
    <col min="11011" max="11011" width="8.7109375" style="22"/>
    <col min="11012" max="11012" width="8.42578125" style="22" customWidth="1"/>
    <col min="11013" max="11013" width="8.5703125" style="22" customWidth="1"/>
    <col min="11014" max="11014" width="5.42578125" style="22" customWidth="1"/>
    <col min="11015" max="11015" width="8.5703125" style="22" customWidth="1"/>
    <col min="11016" max="11018" width="8.7109375" style="22"/>
    <col min="11019" max="11019" width="17.7109375" style="22" customWidth="1"/>
    <col min="11020" max="11020" width="6" style="22" customWidth="1"/>
    <col min="11021" max="11021" width="5.28515625" style="22" customWidth="1"/>
    <col min="11022" max="11264" width="8.7109375" style="22"/>
    <col min="11265" max="11265" width="10.28515625" style="22" customWidth="1"/>
    <col min="11266" max="11266" width="2.28515625" style="22" customWidth="1"/>
    <col min="11267" max="11267" width="8.7109375" style="22"/>
    <col min="11268" max="11268" width="8.42578125" style="22" customWidth="1"/>
    <col min="11269" max="11269" width="8.5703125" style="22" customWidth="1"/>
    <col min="11270" max="11270" width="5.42578125" style="22" customWidth="1"/>
    <col min="11271" max="11271" width="8.5703125" style="22" customWidth="1"/>
    <col min="11272" max="11274" width="8.7109375" style="22"/>
    <col min="11275" max="11275" width="17.7109375" style="22" customWidth="1"/>
    <col min="11276" max="11276" width="6" style="22" customWidth="1"/>
    <col min="11277" max="11277" width="5.28515625" style="22" customWidth="1"/>
    <col min="11278" max="11520" width="8.7109375" style="22"/>
    <col min="11521" max="11521" width="10.28515625" style="22" customWidth="1"/>
    <col min="11522" max="11522" width="2.28515625" style="22" customWidth="1"/>
    <col min="11523" max="11523" width="8.7109375" style="22"/>
    <col min="11524" max="11524" width="8.42578125" style="22" customWidth="1"/>
    <col min="11525" max="11525" width="8.5703125" style="22" customWidth="1"/>
    <col min="11526" max="11526" width="5.42578125" style="22" customWidth="1"/>
    <col min="11527" max="11527" width="8.5703125" style="22" customWidth="1"/>
    <col min="11528" max="11530" width="8.7109375" style="22"/>
    <col min="11531" max="11531" width="17.7109375" style="22" customWidth="1"/>
    <col min="11532" max="11532" width="6" style="22" customWidth="1"/>
    <col min="11533" max="11533" width="5.28515625" style="22" customWidth="1"/>
    <col min="11534" max="11776" width="8.7109375" style="22"/>
    <col min="11777" max="11777" width="10.28515625" style="22" customWidth="1"/>
    <col min="11778" max="11778" width="2.28515625" style="22" customWidth="1"/>
    <col min="11779" max="11779" width="8.7109375" style="22"/>
    <col min="11780" max="11780" width="8.42578125" style="22" customWidth="1"/>
    <col min="11781" max="11781" width="8.5703125" style="22" customWidth="1"/>
    <col min="11782" max="11782" width="5.42578125" style="22" customWidth="1"/>
    <col min="11783" max="11783" width="8.5703125" style="22" customWidth="1"/>
    <col min="11784" max="11786" width="8.7109375" style="22"/>
    <col min="11787" max="11787" width="17.7109375" style="22" customWidth="1"/>
    <col min="11788" max="11788" width="6" style="22" customWidth="1"/>
    <col min="11789" max="11789" width="5.28515625" style="22" customWidth="1"/>
    <col min="11790" max="12032" width="8.7109375" style="22"/>
    <col min="12033" max="12033" width="10.28515625" style="22" customWidth="1"/>
    <col min="12034" max="12034" width="2.28515625" style="22" customWidth="1"/>
    <col min="12035" max="12035" width="8.7109375" style="22"/>
    <col min="12036" max="12036" width="8.42578125" style="22" customWidth="1"/>
    <col min="12037" max="12037" width="8.5703125" style="22" customWidth="1"/>
    <col min="12038" max="12038" width="5.42578125" style="22" customWidth="1"/>
    <col min="12039" max="12039" width="8.5703125" style="22" customWidth="1"/>
    <col min="12040" max="12042" width="8.7109375" style="22"/>
    <col min="12043" max="12043" width="17.7109375" style="22" customWidth="1"/>
    <col min="12044" max="12044" width="6" style="22" customWidth="1"/>
    <col min="12045" max="12045" width="5.28515625" style="22" customWidth="1"/>
    <col min="12046" max="12288" width="8.7109375" style="22"/>
    <col min="12289" max="12289" width="10.28515625" style="22" customWidth="1"/>
    <col min="12290" max="12290" width="2.28515625" style="22" customWidth="1"/>
    <col min="12291" max="12291" width="8.7109375" style="22"/>
    <col min="12292" max="12292" width="8.42578125" style="22" customWidth="1"/>
    <col min="12293" max="12293" width="8.5703125" style="22" customWidth="1"/>
    <col min="12294" max="12294" width="5.42578125" style="22" customWidth="1"/>
    <col min="12295" max="12295" width="8.5703125" style="22" customWidth="1"/>
    <col min="12296" max="12298" width="8.7109375" style="22"/>
    <col min="12299" max="12299" width="17.7109375" style="22" customWidth="1"/>
    <col min="12300" max="12300" width="6" style="22" customWidth="1"/>
    <col min="12301" max="12301" width="5.28515625" style="22" customWidth="1"/>
    <col min="12302" max="12544" width="8.7109375" style="22"/>
    <col min="12545" max="12545" width="10.28515625" style="22" customWidth="1"/>
    <col min="12546" max="12546" width="2.28515625" style="22" customWidth="1"/>
    <col min="12547" max="12547" width="8.7109375" style="22"/>
    <col min="12548" max="12548" width="8.42578125" style="22" customWidth="1"/>
    <col min="12549" max="12549" width="8.5703125" style="22" customWidth="1"/>
    <col min="12550" max="12550" width="5.42578125" style="22" customWidth="1"/>
    <col min="12551" max="12551" width="8.5703125" style="22" customWidth="1"/>
    <col min="12552" max="12554" width="8.7109375" style="22"/>
    <col min="12555" max="12555" width="17.7109375" style="22" customWidth="1"/>
    <col min="12556" max="12556" width="6" style="22" customWidth="1"/>
    <col min="12557" max="12557" width="5.28515625" style="22" customWidth="1"/>
    <col min="12558" max="12800" width="8.7109375" style="22"/>
    <col min="12801" max="12801" width="10.28515625" style="22" customWidth="1"/>
    <col min="12802" max="12802" width="2.28515625" style="22" customWidth="1"/>
    <col min="12803" max="12803" width="8.7109375" style="22"/>
    <col min="12804" max="12804" width="8.42578125" style="22" customWidth="1"/>
    <col min="12805" max="12805" width="8.5703125" style="22" customWidth="1"/>
    <col min="12806" max="12806" width="5.42578125" style="22" customWidth="1"/>
    <col min="12807" max="12807" width="8.5703125" style="22" customWidth="1"/>
    <col min="12808" max="12810" width="8.7109375" style="22"/>
    <col min="12811" max="12811" width="17.7109375" style="22" customWidth="1"/>
    <col min="12812" max="12812" width="6" style="22" customWidth="1"/>
    <col min="12813" max="12813" width="5.28515625" style="22" customWidth="1"/>
    <col min="12814" max="13056" width="8.7109375" style="22"/>
    <col min="13057" max="13057" width="10.28515625" style="22" customWidth="1"/>
    <col min="13058" max="13058" width="2.28515625" style="22" customWidth="1"/>
    <col min="13059" max="13059" width="8.7109375" style="22"/>
    <col min="13060" max="13060" width="8.42578125" style="22" customWidth="1"/>
    <col min="13061" max="13061" width="8.5703125" style="22" customWidth="1"/>
    <col min="13062" max="13062" width="5.42578125" style="22" customWidth="1"/>
    <col min="13063" max="13063" width="8.5703125" style="22" customWidth="1"/>
    <col min="13064" max="13066" width="8.7109375" style="22"/>
    <col min="13067" max="13067" width="17.7109375" style="22" customWidth="1"/>
    <col min="13068" max="13068" width="6" style="22" customWidth="1"/>
    <col min="13069" max="13069" width="5.28515625" style="22" customWidth="1"/>
    <col min="13070" max="13312" width="8.7109375" style="22"/>
    <col min="13313" max="13313" width="10.28515625" style="22" customWidth="1"/>
    <col min="13314" max="13314" width="2.28515625" style="22" customWidth="1"/>
    <col min="13315" max="13315" width="8.7109375" style="22"/>
    <col min="13316" max="13316" width="8.42578125" style="22" customWidth="1"/>
    <col min="13317" max="13317" width="8.5703125" style="22" customWidth="1"/>
    <col min="13318" max="13318" width="5.42578125" style="22" customWidth="1"/>
    <col min="13319" max="13319" width="8.5703125" style="22" customWidth="1"/>
    <col min="13320" max="13322" width="8.7109375" style="22"/>
    <col min="13323" max="13323" width="17.7109375" style="22" customWidth="1"/>
    <col min="13324" max="13324" width="6" style="22" customWidth="1"/>
    <col min="13325" max="13325" width="5.28515625" style="22" customWidth="1"/>
    <col min="13326" max="13568" width="8.7109375" style="22"/>
    <col min="13569" max="13569" width="10.28515625" style="22" customWidth="1"/>
    <col min="13570" max="13570" width="2.28515625" style="22" customWidth="1"/>
    <col min="13571" max="13571" width="8.7109375" style="22"/>
    <col min="13572" max="13572" width="8.42578125" style="22" customWidth="1"/>
    <col min="13573" max="13573" width="8.5703125" style="22" customWidth="1"/>
    <col min="13574" max="13574" width="5.42578125" style="22" customWidth="1"/>
    <col min="13575" max="13575" width="8.5703125" style="22" customWidth="1"/>
    <col min="13576" max="13578" width="8.7109375" style="22"/>
    <col min="13579" max="13579" width="17.7109375" style="22" customWidth="1"/>
    <col min="13580" max="13580" width="6" style="22" customWidth="1"/>
    <col min="13581" max="13581" width="5.28515625" style="22" customWidth="1"/>
    <col min="13582" max="13824" width="8.7109375" style="22"/>
    <col min="13825" max="13825" width="10.28515625" style="22" customWidth="1"/>
    <col min="13826" max="13826" width="2.28515625" style="22" customWidth="1"/>
    <col min="13827" max="13827" width="8.7109375" style="22"/>
    <col min="13828" max="13828" width="8.42578125" style="22" customWidth="1"/>
    <col min="13829" max="13829" width="8.5703125" style="22" customWidth="1"/>
    <col min="13830" max="13830" width="5.42578125" style="22" customWidth="1"/>
    <col min="13831" max="13831" width="8.5703125" style="22" customWidth="1"/>
    <col min="13832" max="13834" width="8.7109375" style="22"/>
    <col min="13835" max="13835" width="17.7109375" style="22" customWidth="1"/>
    <col min="13836" max="13836" width="6" style="22" customWidth="1"/>
    <col min="13837" max="13837" width="5.28515625" style="22" customWidth="1"/>
    <col min="13838" max="14080" width="8.7109375" style="22"/>
    <col min="14081" max="14081" width="10.28515625" style="22" customWidth="1"/>
    <col min="14082" max="14082" width="2.28515625" style="22" customWidth="1"/>
    <col min="14083" max="14083" width="8.7109375" style="22"/>
    <col min="14084" max="14084" width="8.42578125" style="22" customWidth="1"/>
    <col min="14085" max="14085" width="8.5703125" style="22" customWidth="1"/>
    <col min="14086" max="14086" width="5.42578125" style="22" customWidth="1"/>
    <col min="14087" max="14087" width="8.5703125" style="22" customWidth="1"/>
    <col min="14088" max="14090" width="8.7109375" style="22"/>
    <col min="14091" max="14091" width="17.7109375" style="22" customWidth="1"/>
    <col min="14092" max="14092" width="6" style="22" customWidth="1"/>
    <col min="14093" max="14093" width="5.28515625" style="22" customWidth="1"/>
    <col min="14094" max="14336" width="8.7109375" style="22"/>
    <col min="14337" max="14337" width="10.28515625" style="22" customWidth="1"/>
    <col min="14338" max="14338" width="2.28515625" style="22" customWidth="1"/>
    <col min="14339" max="14339" width="8.7109375" style="22"/>
    <col min="14340" max="14340" width="8.42578125" style="22" customWidth="1"/>
    <col min="14341" max="14341" width="8.5703125" style="22" customWidth="1"/>
    <col min="14342" max="14342" width="5.42578125" style="22" customWidth="1"/>
    <col min="14343" max="14343" width="8.5703125" style="22" customWidth="1"/>
    <col min="14344" max="14346" width="8.7109375" style="22"/>
    <col min="14347" max="14347" width="17.7109375" style="22" customWidth="1"/>
    <col min="14348" max="14348" width="6" style="22" customWidth="1"/>
    <col min="14349" max="14349" width="5.28515625" style="22" customWidth="1"/>
    <col min="14350" max="14592" width="8.7109375" style="22"/>
    <col min="14593" max="14593" width="10.28515625" style="22" customWidth="1"/>
    <col min="14594" max="14594" width="2.28515625" style="22" customWidth="1"/>
    <col min="14595" max="14595" width="8.7109375" style="22"/>
    <col min="14596" max="14596" width="8.42578125" style="22" customWidth="1"/>
    <col min="14597" max="14597" width="8.5703125" style="22" customWidth="1"/>
    <col min="14598" max="14598" width="5.42578125" style="22" customWidth="1"/>
    <col min="14599" max="14599" width="8.5703125" style="22" customWidth="1"/>
    <col min="14600" max="14602" width="8.7109375" style="22"/>
    <col min="14603" max="14603" width="17.7109375" style="22" customWidth="1"/>
    <col min="14604" max="14604" width="6" style="22" customWidth="1"/>
    <col min="14605" max="14605" width="5.28515625" style="22" customWidth="1"/>
    <col min="14606" max="14848" width="8.7109375" style="22"/>
    <col min="14849" max="14849" width="10.28515625" style="22" customWidth="1"/>
    <col min="14850" max="14850" width="2.28515625" style="22" customWidth="1"/>
    <col min="14851" max="14851" width="8.7109375" style="22"/>
    <col min="14852" max="14852" width="8.42578125" style="22" customWidth="1"/>
    <col min="14853" max="14853" width="8.5703125" style="22" customWidth="1"/>
    <col min="14854" max="14854" width="5.42578125" style="22" customWidth="1"/>
    <col min="14855" max="14855" width="8.5703125" style="22" customWidth="1"/>
    <col min="14856" max="14858" width="8.7109375" style="22"/>
    <col min="14859" max="14859" width="17.7109375" style="22" customWidth="1"/>
    <col min="14860" max="14860" width="6" style="22" customWidth="1"/>
    <col min="14861" max="14861" width="5.28515625" style="22" customWidth="1"/>
    <col min="14862" max="15104" width="8.7109375" style="22"/>
    <col min="15105" max="15105" width="10.28515625" style="22" customWidth="1"/>
    <col min="15106" max="15106" width="2.28515625" style="22" customWidth="1"/>
    <col min="15107" max="15107" width="8.7109375" style="22"/>
    <col min="15108" max="15108" width="8.42578125" style="22" customWidth="1"/>
    <col min="15109" max="15109" width="8.5703125" style="22" customWidth="1"/>
    <col min="15110" max="15110" width="5.42578125" style="22" customWidth="1"/>
    <col min="15111" max="15111" width="8.5703125" style="22" customWidth="1"/>
    <col min="15112" max="15114" width="8.7109375" style="22"/>
    <col min="15115" max="15115" width="17.7109375" style="22" customWidth="1"/>
    <col min="15116" max="15116" width="6" style="22" customWidth="1"/>
    <col min="15117" max="15117" width="5.28515625" style="22" customWidth="1"/>
    <col min="15118" max="15360" width="8.7109375" style="22"/>
    <col min="15361" max="15361" width="10.28515625" style="22" customWidth="1"/>
    <col min="15362" max="15362" width="2.28515625" style="22" customWidth="1"/>
    <col min="15363" max="15363" width="8.7109375" style="22"/>
    <col min="15364" max="15364" width="8.42578125" style="22" customWidth="1"/>
    <col min="15365" max="15365" width="8.5703125" style="22" customWidth="1"/>
    <col min="15366" max="15366" width="5.42578125" style="22" customWidth="1"/>
    <col min="15367" max="15367" width="8.5703125" style="22" customWidth="1"/>
    <col min="15368" max="15370" width="8.7109375" style="22"/>
    <col min="15371" max="15371" width="17.7109375" style="22" customWidth="1"/>
    <col min="15372" max="15372" width="6" style="22" customWidth="1"/>
    <col min="15373" max="15373" width="5.28515625" style="22" customWidth="1"/>
    <col min="15374" max="15616" width="8.7109375" style="22"/>
    <col min="15617" max="15617" width="10.28515625" style="22" customWidth="1"/>
    <col min="15618" max="15618" width="2.28515625" style="22" customWidth="1"/>
    <col min="15619" max="15619" width="8.7109375" style="22"/>
    <col min="15620" max="15620" width="8.42578125" style="22" customWidth="1"/>
    <col min="15621" max="15621" width="8.5703125" style="22" customWidth="1"/>
    <col min="15622" max="15622" width="5.42578125" style="22" customWidth="1"/>
    <col min="15623" max="15623" width="8.5703125" style="22" customWidth="1"/>
    <col min="15624" max="15626" width="8.7109375" style="22"/>
    <col min="15627" max="15627" width="17.7109375" style="22" customWidth="1"/>
    <col min="15628" max="15628" width="6" style="22" customWidth="1"/>
    <col min="15629" max="15629" width="5.28515625" style="22" customWidth="1"/>
    <col min="15630" max="15872" width="8.7109375" style="22"/>
    <col min="15873" max="15873" width="10.28515625" style="22" customWidth="1"/>
    <col min="15874" max="15874" width="2.28515625" style="22" customWidth="1"/>
    <col min="15875" max="15875" width="8.7109375" style="22"/>
    <col min="15876" max="15876" width="8.42578125" style="22" customWidth="1"/>
    <col min="15877" max="15877" width="8.5703125" style="22" customWidth="1"/>
    <col min="15878" max="15878" width="5.42578125" style="22" customWidth="1"/>
    <col min="15879" max="15879" width="8.5703125" style="22" customWidth="1"/>
    <col min="15880" max="15882" width="8.7109375" style="22"/>
    <col min="15883" max="15883" width="17.7109375" style="22" customWidth="1"/>
    <col min="15884" max="15884" width="6" style="22" customWidth="1"/>
    <col min="15885" max="15885" width="5.28515625" style="22" customWidth="1"/>
    <col min="15886" max="16128" width="8.7109375" style="22"/>
    <col min="16129" max="16129" width="10.28515625" style="22" customWidth="1"/>
    <col min="16130" max="16130" width="2.28515625" style="22" customWidth="1"/>
    <col min="16131" max="16131" width="8.7109375" style="22"/>
    <col min="16132" max="16132" width="8.42578125" style="22" customWidth="1"/>
    <col min="16133" max="16133" width="8.5703125" style="22" customWidth="1"/>
    <col min="16134" max="16134" width="5.42578125" style="22" customWidth="1"/>
    <col min="16135" max="16135" width="8.5703125" style="22" customWidth="1"/>
    <col min="16136" max="16138" width="8.7109375" style="22"/>
    <col min="16139" max="16139" width="17.7109375" style="22" customWidth="1"/>
    <col min="16140" max="16140" width="6" style="22" customWidth="1"/>
    <col min="16141" max="16141" width="5.28515625" style="22" customWidth="1"/>
    <col min="16142" max="16384" width="8.7109375" style="22"/>
  </cols>
  <sheetData>
    <row r="1" spans="1:13" ht="24" customHeight="1" x14ac:dyDescent="0.2">
      <c r="A1" s="23"/>
      <c r="B1" s="23"/>
      <c r="C1" s="23"/>
      <c r="D1" s="23"/>
      <c r="E1" s="23"/>
      <c r="F1" s="23"/>
      <c r="G1" s="23"/>
      <c r="H1" s="23"/>
      <c r="I1" s="23"/>
      <c r="J1" s="23"/>
      <c r="K1" s="23"/>
      <c r="L1" s="23"/>
      <c r="M1" s="23"/>
    </row>
    <row r="2" spans="1:13" ht="17.649999999999999" customHeight="1" x14ac:dyDescent="0.2">
      <c r="A2" s="23"/>
      <c r="B2" s="23"/>
      <c r="C2" s="23"/>
      <c r="D2" s="23"/>
      <c r="E2" s="23"/>
      <c r="F2" s="23"/>
      <c r="G2" s="23"/>
      <c r="H2" s="23"/>
      <c r="I2" s="23"/>
      <c r="J2" s="23"/>
      <c r="K2" s="23"/>
      <c r="L2" s="23"/>
      <c r="M2" s="23"/>
    </row>
    <row r="3" spans="1:13" ht="15.75" customHeight="1" x14ac:dyDescent="0.2">
      <c r="A3" s="23"/>
      <c r="B3" s="23"/>
      <c r="C3" s="23"/>
      <c r="D3" s="23"/>
      <c r="E3" s="23"/>
      <c r="F3" s="23"/>
      <c r="G3" s="23"/>
      <c r="H3" s="23"/>
      <c r="I3" s="23"/>
      <c r="J3" s="23"/>
      <c r="K3" s="23"/>
      <c r="L3" s="23"/>
      <c r="M3" s="23"/>
    </row>
    <row r="4" spans="1:13" ht="15.75" customHeight="1" x14ac:dyDescent="0.2">
      <c r="A4" s="23"/>
      <c r="B4" s="23"/>
      <c r="C4" s="23"/>
      <c r="D4" s="23"/>
      <c r="E4" s="23"/>
      <c r="F4" s="23"/>
      <c r="G4" s="23"/>
      <c r="H4" s="23"/>
      <c r="I4" s="23"/>
      <c r="J4" s="23"/>
      <c r="K4" s="23"/>
      <c r="L4" s="23"/>
      <c r="M4" s="23"/>
    </row>
    <row r="5" spans="1:13" x14ac:dyDescent="0.2">
      <c r="A5" s="23"/>
      <c r="B5" s="23"/>
      <c r="C5" s="23"/>
      <c r="D5" s="23"/>
      <c r="E5" s="23"/>
      <c r="F5" s="23"/>
      <c r="G5" s="23"/>
      <c r="H5" s="23"/>
      <c r="I5" s="23"/>
      <c r="J5" s="23"/>
      <c r="K5" s="23"/>
      <c r="L5" s="23"/>
      <c r="M5" s="23"/>
    </row>
    <row r="6" spans="1:13" x14ac:dyDescent="0.2">
      <c r="A6" s="23"/>
      <c r="B6" s="23"/>
      <c r="C6" s="23"/>
      <c r="D6" s="23"/>
      <c r="E6" s="23"/>
      <c r="F6" s="23"/>
      <c r="G6" s="23"/>
      <c r="H6" s="23"/>
      <c r="I6" s="23"/>
      <c r="J6" s="23"/>
      <c r="K6" s="23"/>
      <c r="L6" s="23"/>
      <c r="M6" s="23"/>
    </row>
    <row r="7" spans="1:13" x14ac:dyDescent="0.2">
      <c r="A7" s="23"/>
      <c r="B7" s="23"/>
      <c r="C7" s="23"/>
      <c r="D7" s="23"/>
      <c r="E7" s="23"/>
      <c r="F7" s="23"/>
      <c r="G7" s="23"/>
      <c r="H7" s="23"/>
      <c r="I7" s="23"/>
      <c r="J7" s="23"/>
      <c r="K7" s="23"/>
      <c r="L7" s="23"/>
      <c r="M7" s="23"/>
    </row>
    <row r="8" spans="1:13" ht="18.75" x14ac:dyDescent="0.2">
      <c r="A8" s="23"/>
      <c r="B8" s="28" t="s">
        <v>101</v>
      </c>
      <c r="C8" s="23"/>
      <c r="D8" s="23"/>
      <c r="E8" s="23"/>
      <c r="F8" s="23"/>
      <c r="G8" s="23"/>
      <c r="H8" s="23"/>
      <c r="I8" s="23"/>
      <c r="J8" s="23"/>
      <c r="K8" s="23"/>
      <c r="L8" s="23"/>
      <c r="M8" s="23"/>
    </row>
    <row r="9" spans="1:13" ht="22.5" customHeight="1" x14ac:dyDescent="0.2">
      <c r="A9" s="23"/>
      <c r="B9" s="23"/>
      <c r="C9" s="23"/>
      <c r="D9" s="23"/>
      <c r="E9" s="23"/>
      <c r="F9" s="23"/>
      <c r="G9" s="23"/>
      <c r="H9" s="23"/>
      <c r="I9" s="23"/>
      <c r="J9" s="23"/>
      <c r="K9" s="23"/>
      <c r="L9" s="23"/>
      <c r="M9" s="23"/>
    </row>
    <row r="10" spans="1:13" ht="15" customHeight="1" x14ac:dyDescent="0.2">
      <c r="A10" s="23"/>
      <c r="B10" s="23"/>
      <c r="C10" s="271" t="s">
        <v>200</v>
      </c>
      <c r="D10" s="271"/>
      <c r="E10" s="271"/>
      <c r="F10" s="271"/>
      <c r="G10" s="271"/>
      <c r="H10" s="271"/>
      <c r="I10" s="271"/>
      <c r="J10" s="271"/>
      <c r="K10" s="271"/>
      <c r="L10" s="271"/>
      <c r="M10" s="23"/>
    </row>
    <row r="11" spans="1:13" ht="15" customHeight="1" x14ac:dyDescent="0.2">
      <c r="A11" s="23"/>
      <c r="B11" s="23"/>
      <c r="C11" s="56" t="s">
        <v>201</v>
      </c>
      <c r="D11" s="23"/>
      <c r="E11" s="23"/>
      <c r="F11" s="23"/>
      <c r="G11" s="23"/>
      <c r="H11" s="23"/>
      <c r="I11" s="23"/>
      <c r="J11" s="23"/>
      <c r="K11" s="23"/>
      <c r="L11" s="23"/>
      <c r="M11" s="23"/>
    </row>
    <row r="12" spans="1:13" ht="15" customHeight="1" x14ac:dyDescent="0.2">
      <c r="A12" s="23"/>
      <c r="B12" s="23"/>
      <c r="C12" s="27"/>
      <c r="D12" s="23"/>
      <c r="E12" s="23"/>
      <c r="F12" s="23"/>
      <c r="G12" s="23"/>
      <c r="H12" s="23"/>
      <c r="I12" s="23"/>
      <c r="J12" s="23"/>
      <c r="K12" s="23"/>
      <c r="L12" s="23"/>
      <c r="M12" s="23"/>
    </row>
    <row r="13" spans="1:13" s="24" customFormat="1" ht="14.25" x14ac:dyDescent="0.2">
      <c r="A13" s="25"/>
      <c r="B13" s="25"/>
      <c r="C13" s="26" t="s">
        <v>0</v>
      </c>
      <c r="D13" s="25"/>
      <c r="E13" s="25"/>
      <c r="F13" s="25"/>
      <c r="G13" s="25"/>
      <c r="H13" s="25"/>
      <c r="I13" s="25"/>
      <c r="J13" s="25"/>
      <c r="K13" s="25"/>
      <c r="L13" s="25"/>
      <c r="M13" s="25"/>
    </row>
    <row r="14" spans="1:13" s="24" customFormat="1" ht="6" customHeight="1" x14ac:dyDescent="0.2">
      <c r="A14" s="25"/>
      <c r="B14" s="25"/>
      <c r="C14" s="25"/>
      <c r="D14" s="25"/>
      <c r="E14" s="25"/>
      <c r="F14" s="25"/>
      <c r="G14" s="25"/>
      <c r="H14" s="25"/>
      <c r="I14" s="25"/>
      <c r="J14" s="25"/>
      <c r="K14" s="25"/>
      <c r="L14" s="25"/>
      <c r="M14" s="25"/>
    </row>
    <row r="15" spans="1:13" s="30" customFormat="1" ht="14.45" customHeight="1" x14ac:dyDescent="0.2">
      <c r="A15" s="29"/>
      <c r="B15" s="29"/>
      <c r="C15" s="29" t="s">
        <v>111</v>
      </c>
      <c r="D15" s="29"/>
      <c r="E15" s="29"/>
      <c r="F15" s="29"/>
      <c r="G15" s="29"/>
      <c r="H15" s="29"/>
      <c r="I15" s="29"/>
      <c r="J15" s="29"/>
      <c r="K15" s="29"/>
      <c r="L15" s="31" t="s">
        <v>185</v>
      </c>
      <c r="M15" s="29"/>
    </row>
    <row r="16" spans="1:13" s="30" customFormat="1" ht="14.45" customHeight="1" x14ac:dyDescent="0.2">
      <c r="A16" s="29"/>
      <c r="B16" s="29"/>
      <c r="C16" s="29" t="s">
        <v>112</v>
      </c>
      <c r="D16" s="29"/>
      <c r="E16" s="29"/>
      <c r="F16" s="29"/>
      <c r="G16" s="29"/>
      <c r="H16" s="29"/>
      <c r="I16" s="29"/>
      <c r="J16" s="29"/>
      <c r="K16" s="29"/>
      <c r="L16" s="31" t="s">
        <v>184</v>
      </c>
      <c r="M16" s="29"/>
    </row>
    <row r="17" spans="1:13" s="30" customFormat="1" ht="14.45" customHeight="1" x14ac:dyDescent="0.2">
      <c r="A17" s="29"/>
      <c r="B17" s="29"/>
      <c r="C17" s="29" t="s">
        <v>113</v>
      </c>
      <c r="D17" s="29"/>
      <c r="E17" s="29"/>
      <c r="F17" s="29"/>
      <c r="G17" s="29"/>
      <c r="H17" s="29"/>
      <c r="I17" s="29"/>
      <c r="J17" s="29"/>
      <c r="K17" s="29"/>
      <c r="L17" s="31" t="s">
        <v>183</v>
      </c>
      <c r="M17" s="29"/>
    </row>
    <row r="18" spans="1:13" s="30" customFormat="1" ht="14.45" customHeight="1" x14ac:dyDescent="0.2">
      <c r="A18" s="29"/>
      <c r="B18" s="29"/>
      <c r="C18" s="29" t="s">
        <v>114</v>
      </c>
      <c r="D18" s="29"/>
      <c r="E18" s="29"/>
      <c r="F18" s="29"/>
      <c r="G18" s="29"/>
      <c r="H18" s="29"/>
      <c r="I18" s="29"/>
      <c r="J18" s="29"/>
      <c r="K18" s="29"/>
      <c r="L18" s="31" t="s">
        <v>1</v>
      </c>
      <c r="M18" s="29"/>
    </row>
    <row r="19" spans="1:13" s="30" customFormat="1" ht="14.45" customHeight="1" x14ac:dyDescent="0.2">
      <c r="A19" s="29"/>
      <c r="B19" s="29"/>
      <c r="C19" s="29" t="s">
        <v>115</v>
      </c>
      <c r="D19" s="29"/>
      <c r="E19" s="29"/>
      <c r="F19" s="29"/>
      <c r="G19" s="29"/>
      <c r="H19" s="29"/>
      <c r="I19" s="29"/>
      <c r="J19" s="29"/>
      <c r="K19" s="29"/>
      <c r="L19" s="31" t="s">
        <v>2</v>
      </c>
      <c r="M19" s="29"/>
    </row>
    <row r="20" spans="1:13" s="30" customFormat="1" ht="14.45" customHeight="1" x14ac:dyDescent="0.2">
      <c r="A20" s="29"/>
      <c r="B20" s="29"/>
      <c r="C20" s="29" t="s">
        <v>116</v>
      </c>
      <c r="D20" s="29"/>
      <c r="E20" s="29"/>
      <c r="F20" s="29"/>
      <c r="G20" s="29"/>
      <c r="H20" s="29"/>
      <c r="I20" s="29"/>
      <c r="J20" s="29"/>
      <c r="K20" s="29"/>
      <c r="L20" s="31" t="s">
        <v>2</v>
      </c>
      <c r="M20" s="29"/>
    </row>
    <row r="21" spans="1:13" s="30" customFormat="1" ht="14.45" customHeight="1" x14ac:dyDescent="0.2">
      <c r="A21" s="29"/>
      <c r="B21" s="29"/>
      <c r="C21" s="29" t="s">
        <v>117</v>
      </c>
      <c r="D21" s="29"/>
      <c r="E21" s="29"/>
      <c r="F21" s="29"/>
      <c r="G21" s="29"/>
      <c r="H21" s="29"/>
      <c r="I21" s="29"/>
      <c r="J21" s="29"/>
      <c r="K21" s="29"/>
      <c r="L21" s="31" t="s">
        <v>3</v>
      </c>
      <c r="M21" s="29"/>
    </row>
    <row r="22" spans="1:13" s="30" customFormat="1" ht="14.45" customHeight="1" x14ac:dyDescent="0.2">
      <c r="A22" s="29"/>
      <c r="B22" s="29"/>
      <c r="C22" s="29" t="s">
        <v>118</v>
      </c>
      <c r="D22" s="29"/>
      <c r="E22" s="29"/>
      <c r="F22" s="29"/>
      <c r="G22" s="29"/>
      <c r="H22" s="29"/>
      <c r="I22" s="29"/>
      <c r="J22" s="29"/>
      <c r="K22" s="29"/>
      <c r="L22" s="31" t="s">
        <v>4</v>
      </c>
      <c r="M22" s="29"/>
    </row>
    <row r="23" spans="1:13" s="30" customFormat="1" ht="14.45" customHeight="1" x14ac:dyDescent="0.2">
      <c r="A23" s="29"/>
      <c r="B23" s="29"/>
      <c r="C23" s="29" t="s">
        <v>163</v>
      </c>
      <c r="D23" s="29"/>
      <c r="E23" s="29"/>
      <c r="F23" s="29"/>
      <c r="G23" s="29"/>
      <c r="H23" s="29"/>
      <c r="I23" s="29"/>
      <c r="J23" s="29"/>
      <c r="K23" s="29"/>
      <c r="L23" s="31" t="s">
        <v>5</v>
      </c>
      <c r="M23" s="29"/>
    </row>
    <row r="24" spans="1:13" s="30" customFormat="1" ht="14.45" customHeight="1" x14ac:dyDescent="0.2">
      <c r="A24" s="29"/>
      <c r="B24" s="29"/>
      <c r="C24" s="29" t="s">
        <v>164</v>
      </c>
      <c r="D24" s="29"/>
      <c r="E24" s="29"/>
      <c r="F24" s="29"/>
      <c r="G24" s="29"/>
      <c r="H24" s="29"/>
      <c r="I24" s="29"/>
      <c r="J24" s="29"/>
      <c r="K24" s="29"/>
      <c r="L24" s="31" t="s">
        <v>6</v>
      </c>
      <c r="M24" s="29"/>
    </row>
    <row r="25" spans="1:13" s="30" customFormat="1" ht="14.45" customHeight="1" x14ac:dyDescent="0.2">
      <c r="A25" s="29"/>
      <c r="B25" s="29"/>
      <c r="C25" s="29" t="s">
        <v>165</v>
      </c>
      <c r="D25" s="29"/>
      <c r="E25" s="29"/>
      <c r="F25" s="29"/>
      <c r="G25" s="29"/>
      <c r="H25" s="29"/>
      <c r="I25" s="29"/>
      <c r="J25" s="29"/>
      <c r="K25" s="29"/>
      <c r="L25" s="31" t="s">
        <v>7</v>
      </c>
      <c r="M25" s="29"/>
    </row>
    <row r="26" spans="1:13" s="30" customFormat="1" ht="14.45" customHeight="1" x14ac:dyDescent="0.2">
      <c r="A26" s="29"/>
      <c r="B26" s="29"/>
      <c r="C26" s="29" t="s">
        <v>166</v>
      </c>
      <c r="D26" s="29"/>
      <c r="E26" s="29"/>
      <c r="F26" s="29"/>
      <c r="G26" s="29"/>
      <c r="H26" s="29"/>
      <c r="I26" s="29"/>
      <c r="J26" s="29"/>
      <c r="K26" s="29"/>
      <c r="L26" s="31" t="s">
        <v>8</v>
      </c>
      <c r="M26" s="29"/>
    </row>
    <row r="27" spans="1:13" s="30" customFormat="1" ht="14.45" customHeight="1" x14ac:dyDescent="0.2">
      <c r="A27" s="29"/>
      <c r="B27" s="29"/>
      <c r="C27" s="29" t="s">
        <v>167</v>
      </c>
      <c r="D27" s="29"/>
      <c r="E27" s="29"/>
      <c r="F27" s="29"/>
      <c r="G27" s="29"/>
      <c r="H27" s="29"/>
      <c r="I27" s="29"/>
      <c r="J27" s="29"/>
      <c r="K27" s="29"/>
      <c r="L27" s="31" t="s">
        <v>9</v>
      </c>
      <c r="M27" s="29"/>
    </row>
    <row r="28" spans="1:13" s="30" customFormat="1" ht="14.45" customHeight="1" x14ac:dyDescent="0.2">
      <c r="A28" s="29"/>
      <c r="B28" s="29"/>
      <c r="C28" s="29" t="s">
        <v>168</v>
      </c>
      <c r="D28" s="29"/>
      <c r="E28" s="29"/>
      <c r="F28" s="29"/>
      <c r="G28" s="29"/>
      <c r="H28" s="29"/>
      <c r="I28" s="29"/>
      <c r="J28" s="29"/>
      <c r="K28" s="29"/>
      <c r="L28" s="31" t="s">
        <v>10</v>
      </c>
      <c r="M28" s="29"/>
    </row>
    <row r="29" spans="1:13" s="30" customFormat="1" ht="14.45" customHeight="1" x14ac:dyDescent="0.2">
      <c r="A29" s="29"/>
      <c r="B29" s="29"/>
      <c r="C29" s="29" t="s">
        <v>169</v>
      </c>
      <c r="D29" s="29"/>
      <c r="E29" s="29"/>
      <c r="F29" s="29"/>
      <c r="G29" s="29"/>
      <c r="H29" s="29"/>
      <c r="I29" s="29"/>
      <c r="J29" s="29"/>
      <c r="K29" s="29"/>
      <c r="L29" s="31" t="s">
        <v>11</v>
      </c>
      <c r="M29" s="29"/>
    </row>
    <row r="30" spans="1:13" s="30" customFormat="1" ht="14.45" customHeight="1" x14ac:dyDescent="0.2">
      <c r="A30" s="29"/>
      <c r="B30" s="29"/>
      <c r="C30" s="29" t="s">
        <v>170</v>
      </c>
      <c r="D30" s="29"/>
      <c r="E30" s="29"/>
      <c r="F30" s="29"/>
      <c r="G30" s="29"/>
      <c r="H30" s="29"/>
      <c r="I30" s="29"/>
      <c r="J30" s="29"/>
      <c r="K30" s="29"/>
      <c r="L30" s="31" t="s">
        <v>12</v>
      </c>
      <c r="M30" s="29"/>
    </row>
    <row r="31" spans="1:13" s="30" customFormat="1" ht="14.45" customHeight="1" x14ac:dyDescent="0.2">
      <c r="A31" s="29"/>
      <c r="B31" s="29"/>
      <c r="C31" s="29" t="s">
        <v>340</v>
      </c>
      <c r="D31" s="29"/>
      <c r="E31" s="29"/>
      <c r="F31" s="29"/>
      <c r="G31" s="29"/>
      <c r="H31" s="29"/>
      <c r="I31" s="29"/>
      <c r="J31" s="29"/>
      <c r="K31" s="29"/>
      <c r="L31" s="31" t="s">
        <v>341</v>
      </c>
      <c r="M31" s="29"/>
    </row>
    <row r="32" spans="1:13" s="265" customFormat="1" ht="14.45" customHeight="1" x14ac:dyDescent="0.2">
      <c r="A32" s="266"/>
      <c r="B32" s="266"/>
      <c r="C32" s="266"/>
      <c r="D32" s="266"/>
      <c r="E32" s="266"/>
      <c r="F32" s="266"/>
      <c r="G32" s="266"/>
      <c r="H32" s="266"/>
      <c r="I32" s="266"/>
      <c r="J32" s="266"/>
      <c r="K32" s="266"/>
      <c r="L32" s="266"/>
      <c r="M32" s="266"/>
    </row>
    <row r="33" spans="1:13" s="33" customFormat="1" ht="14.45" customHeight="1" x14ac:dyDescent="0.2">
      <c r="A33" s="32"/>
      <c r="B33" s="32"/>
      <c r="C33" s="26" t="s">
        <v>13</v>
      </c>
      <c r="D33" s="32"/>
      <c r="E33" s="32"/>
      <c r="F33" s="32"/>
      <c r="G33" s="32"/>
      <c r="H33" s="32"/>
      <c r="I33" s="32"/>
      <c r="J33" s="32"/>
      <c r="K33" s="32"/>
      <c r="L33" s="32"/>
      <c r="M33" s="32"/>
    </row>
    <row r="34" spans="1:13" s="30" customFormat="1" ht="6" customHeight="1" x14ac:dyDescent="0.2">
      <c r="A34" s="29"/>
      <c r="B34" s="29"/>
      <c r="C34" s="29"/>
      <c r="D34" s="29"/>
      <c r="E34" s="29"/>
      <c r="F34" s="29"/>
      <c r="G34" s="29"/>
      <c r="H34" s="29"/>
      <c r="I34" s="29"/>
      <c r="J34" s="29"/>
      <c r="K34" s="29"/>
      <c r="L34" s="31"/>
      <c r="M34" s="29"/>
    </row>
    <row r="35" spans="1:13" s="268" customFormat="1" ht="14.45" customHeight="1" x14ac:dyDescent="0.2">
      <c r="A35" s="267"/>
      <c r="B35" s="267"/>
      <c r="C35" s="267" t="s">
        <v>119</v>
      </c>
      <c r="D35" s="267"/>
      <c r="E35" s="267"/>
      <c r="F35" s="267"/>
      <c r="G35" s="267"/>
      <c r="H35" s="267"/>
      <c r="I35" s="267"/>
      <c r="J35" s="267"/>
      <c r="K35" s="267"/>
      <c r="L35" s="31" t="s">
        <v>184</v>
      </c>
      <c r="M35" s="267"/>
    </row>
    <row r="36" spans="1:13" s="268" customFormat="1" ht="14.45" customHeight="1" x14ac:dyDescent="0.2">
      <c r="A36" s="267"/>
      <c r="B36" s="267"/>
      <c r="C36" s="267" t="s">
        <v>120</v>
      </c>
      <c r="D36" s="267"/>
      <c r="E36" s="267"/>
      <c r="F36" s="267"/>
      <c r="G36" s="267"/>
      <c r="H36" s="267"/>
      <c r="I36" s="267"/>
      <c r="J36" s="267"/>
      <c r="K36" s="267"/>
      <c r="L36" s="31" t="s">
        <v>2</v>
      </c>
      <c r="M36" s="267"/>
    </row>
    <row r="37" spans="1:13" s="268" customFormat="1" ht="14.45" customHeight="1" x14ac:dyDescent="0.2">
      <c r="A37" s="267"/>
      <c r="B37" s="267"/>
      <c r="C37" s="267" t="s">
        <v>121</v>
      </c>
      <c r="D37" s="267"/>
      <c r="E37" s="267"/>
      <c r="F37" s="267"/>
      <c r="G37" s="267"/>
      <c r="H37" s="267"/>
      <c r="I37" s="267"/>
      <c r="J37" s="267"/>
      <c r="K37" s="267"/>
      <c r="L37" s="31" t="s">
        <v>2</v>
      </c>
      <c r="M37" s="267"/>
    </row>
    <row r="38" spans="1:13" s="268" customFormat="1" ht="14.45" customHeight="1" x14ac:dyDescent="0.2">
      <c r="A38" s="267"/>
      <c r="B38" s="267"/>
      <c r="C38" s="267" t="s">
        <v>122</v>
      </c>
      <c r="D38" s="267"/>
      <c r="E38" s="267"/>
      <c r="F38" s="267"/>
      <c r="G38" s="267"/>
      <c r="H38" s="267"/>
      <c r="I38" s="267"/>
      <c r="J38" s="267"/>
      <c r="K38" s="267"/>
      <c r="L38" s="31" t="s">
        <v>3</v>
      </c>
      <c r="M38" s="267"/>
    </row>
    <row r="39" spans="1:13" s="268" customFormat="1" ht="14.45" customHeight="1" x14ac:dyDescent="0.2">
      <c r="A39" s="267"/>
      <c r="B39" s="267"/>
      <c r="C39" s="267" t="s">
        <v>174</v>
      </c>
      <c r="D39" s="267"/>
      <c r="E39" s="267"/>
      <c r="F39" s="267"/>
      <c r="G39" s="267"/>
      <c r="H39" s="267"/>
      <c r="I39" s="267"/>
      <c r="J39" s="267"/>
      <c r="K39" s="267"/>
      <c r="L39" s="31" t="s">
        <v>5</v>
      </c>
      <c r="M39" s="267"/>
    </row>
    <row r="40" spans="1:13" s="268" customFormat="1" ht="14.45" customHeight="1" x14ac:dyDescent="0.2">
      <c r="A40" s="267"/>
      <c r="B40" s="267"/>
      <c r="C40" s="267" t="s">
        <v>175</v>
      </c>
      <c r="D40" s="267"/>
      <c r="E40" s="267"/>
      <c r="F40" s="267"/>
      <c r="G40" s="267"/>
      <c r="H40" s="267"/>
      <c r="I40" s="267"/>
      <c r="J40" s="267"/>
      <c r="K40" s="267"/>
      <c r="L40" s="31" t="s">
        <v>7</v>
      </c>
      <c r="M40" s="267"/>
    </row>
    <row r="41" spans="1:13" s="268" customFormat="1" ht="14.45" customHeight="1" x14ac:dyDescent="0.2">
      <c r="A41" s="267"/>
      <c r="B41" s="267"/>
      <c r="C41" s="267" t="s">
        <v>179</v>
      </c>
      <c r="D41" s="267"/>
      <c r="E41" s="267"/>
      <c r="F41" s="267"/>
      <c r="G41" s="267"/>
      <c r="H41" s="267"/>
      <c r="I41" s="267"/>
      <c r="J41" s="267"/>
      <c r="K41" s="267"/>
      <c r="L41" s="31" t="s">
        <v>9</v>
      </c>
      <c r="M41" s="267"/>
    </row>
    <row r="42" spans="1:13" s="268" customFormat="1" ht="14.45" customHeight="1" x14ac:dyDescent="0.2">
      <c r="A42" s="267"/>
      <c r="B42" s="267"/>
      <c r="C42" s="267" t="s">
        <v>176</v>
      </c>
      <c r="D42" s="267"/>
      <c r="E42" s="267"/>
      <c r="F42" s="267"/>
      <c r="G42" s="267"/>
      <c r="H42" s="267"/>
      <c r="I42" s="267"/>
      <c r="J42" s="267"/>
      <c r="K42" s="267"/>
      <c r="L42" s="31" t="s">
        <v>10</v>
      </c>
      <c r="M42" s="267"/>
    </row>
    <row r="43" spans="1:13" s="268" customFormat="1" ht="14.45" customHeight="1" x14ac:dyDescent="0.2">
      <c r="A43" s="267"/>
      <c r="B43" s="267"/>
      <c r="C43" s="267" t="s">
        <v>177</v>
      </c>
      <c r="D43" s="267"/>
      <c r="E43" s="267"/>
      <c r="F43" s="267"/>
      <c r="G43" s="267"/>
      <c r="H43" s="267"/>
      <c r="I43" s="267"/>
      <c r="J43" s="267"/>
      <c r="K43" s="267"/>
      <c r="L43" s="31" t="s">
        <v>11</v>
      </c>
      <c r="M43" s="267"/>
    </row>
    <row r="44" spans="1:13" s="268" customFormat="1" ht="14.45" customHeight="1" x14ac:dyDescent="0.2">
      <c r="A44" s="267"/>
      <c r="B44" s="267"/>
      <c r="C44" s="267" t="s">
        <v>178</v>
      </c>
      <c r="D44" s="267"/>
      <c r="E44" s="267"/>
      <c r="F44" s="267"/>
      <c r="G44" s="267"/>
      <c r="H44" s="267"/>
      <c r="I44" s="267"/>
      <c r="J44" s="267"/>
      <c r="K44" s="267"/>
      <c r="L44" s="31" t="s">
        <v>12</v>
      </c>
      <c r="M44" s="267"/>
    </row>
    <row r="45" spans="1:13" s="265" customFormat="1" ht="14.45" customHeight="1" x14ac:dyDescent="0.2">
      <c r="A45" s="266"/>
      <c r="B45" s="266"/>
      <c r="C45" s="263"/>
      <c r="D45" s="266"/>
      <c r="E45" s="266"/>
      <c r="F45" s="266"/>
      <c r="G45" s="266"/>
      <c r="H45" s="266"/>
      <c r="I45" s="266"/>
      <c r="J45" s="266"/>
      <c r="K45" s="266"/>
      <c r="L45" s="16"/>
      <c r="M45" s="266"/>
    </row>
    <row r="46" spans="1:13" s="24" customFormat="1" ht="14.25" x14ac:dyDescent="0.2">
      <c r="A46" s="25"/>
      <c r="B46" s="25"/>
      <c r="C46" s="26" t="s">
        <v>334</v>
      </c>
      <c r="D46" s="25"/>
      <c r="E46" s="25"/>
      <c r="F46" s="25"/>
      <c r="G46" s="25"/>
      <c r="H46" s="25"/>
      <c r="I46" s="25"/>
      <c r="J46" s="25"/>
      <c r="K46" s="25"/>
      <c r="L46" s="25"/>
      <c r="M46" s="25"/>
    </row>
    <row r="47" spans="1:13" s="24" customFormat="1" ht="14.45" customHeight="1" x14ac:dyDescent="0.2">
      <c r="A47" s="25"/>
      <c r="B47" s="25"/>
      <c r="C47" s="25"/>
      <c r="D47" s="25"/>
      <c r="E47" s="25"/>
      <c r="F47" s="25"/>
      <c r="G47" s="25"/>
      <c r="H47" s="25"/>
      <c r="I47" s="25"/>
      <c r="J47" s="25"/>
      <c r="K47" s="25"/>
      <c r="L47" s="25"/>
      <c r="M47" s="25"/>
    </row>
    <row r="48" spans="1:13" s="24" customFormat="1" ht="14.45" customHeight="1" x14ac:dyDescent="0.2">
      <c r="A48" s="25"/>
      <c r="B48" s="25"/>
      <c r="C48" s="26" t="s">
        <v>0</v>
      </c>
      <c r="D48" s="25"/>
      <c r="E48" s="25"/>
      <c r="F48" s="25"/>
      <c r="G48" s="25"/>
      <c r="H48" s="25"/>
      <c r="I48" s="25"/>
      <c r="J48" s="25"/>
      <c r="K48" s="25"/>
      <c r="L48" s="25"/>
      <c r="M48" s="25"/>
    </row>
    <row r="49" spans="1:13" s="24" customFormat="1" ht="6" customHeight="1" x14ac:dyDescent="0.2">
      <c r="A49" s="25"/>
      <c r="B49" s="25"/>
      <c r="C49" s="26"/>
      <c r="D49" s="25"/>
      <c r="E49" s="25"/>
      <c r="F49" s="25"/>
      <c r="G49" s="25"/>
      <c r="H49" s="25"/>
      <c r="I49" s="25"/>
      <c r="J49" s="25"/>
      <c r="K49" s="25"/>
      <c r="L49" s="25"/>
      <c r="M49" s="25"/>
    </row>
    <row r="50" spans="1:13" s="30" customFormat="1" ht="14.45" customHeight="1" x14ac:dyDescent="0.2">
      <c r="A50" s="29"/>
      <c r="B50" s="29"/>
      <c r="C50" s="29" t="s">
        <v>335</v>
      </c>
      <c r="D50" s="29"/>
      <c r="E50" s="29"/>
      <c r="F50" s="29"/>
      <c r="G50" s="29"/>
      <c r="H50" s="29"/>
      <c r="I50" s="29"/>
      <c r="J50" s="29"/>
      <c r="K50" s="29"/>
      <c r="L50" s="31" t="s">
        <v>318</v>
      </c>
      <c r="M50" s="29"/>
    </row>
    <row r="51" spans="1:13" s="30" customFormat="1" ht="14.45" customHeight="1" x14ac:dyDescent="0.2">
      <c r="A51" s="29"/>
      <c r="B51" s="29"/>
      <c r="C51" s="29" t="s">
        <v>336</v>
      </c>
      <c r="D51" s="29"/>
      <c r="E51" s="29"/>
      <c r="F51" s="29"/>
      <c r="G51" s="29"/>
      <c r="H51" s="29"/>
      <c r="I51" s="29"/>
      <c r="J51" s="29"/>
      <c r="K51" s="29"/>
      <c r="L51" s="31" t="s">
        <v>316</v>
      </c>
      <c r="M51" s="29"/>
    </row>
    <row r="52" spans="1:13" s="30" customFormat="1" ht="14.45" customHeight="1" x14ac:dyDescent="0.2">
      <c r="A52" s="29"/>
      <c r="B52" s="29"/>
      <c r="C52" s="29" t="s">
        <v>337</v>
      </c>
      <c r="D52" s="29"/>
      <c r="E52" s="29"/>
      <c r="F52" s="29"/>
      <c r="G52" s="29"/>
      <c r="H52" s="29"/>
      <c r="I52" s="29"/>
      <c r="J52" s="29"/>
      <c r="K52" s="29"/>
      <c r="L52" s="31" t="s">
        <v>314</v>
      </c>
      <c r="M52" s="29"/>
    </row>
    <row r="53" spans="1:13" s="30" customFormat="1" ht="14.45" customHeight="1" x14ac:dyDescent="0.2">
      <c r="A53" s="29"/>
      <c r="B53" s="29"/>
      <c r="C53" s="29" t="s">
        <v>338</v>
      </c>
      <c r="D53" s="29"/>
      <c r="E53" s="29"/>
      <c r="F53" s="29"/>
      <c r="G53" s="29"/>
      <c r="H53" s="29"/>
      <c r="I53" s="29"/>
      <c r="J53" s="29"/>
      <c r="K53" s="29"/>
      <c r="L53" s="31" t="s">
        <v>312</v>
      </c>
      <c r="M53" s="29"/>
    </row>
    <row r="54" spans="1:13" s="30" customFormat="1" ht="14.45" customHeight="1" x14ac:dyDescent="0.2">
      <c r="A54" s="29"/>
      <c r="B54" s="29"/>
      <c r="C54" s="29" t="s">
        <v>339</v>
      </c>
      <c r="D54" s="29"/>
      <c r="E54" s="29"/>
      <c r="F54" s="29"/>
      <c r="G54" s="29"/>
      <c r="H54" s="29"/>
      <c r="I54" s="29"/>
      <c r="J54" s="29"/>
      <c r="K54" s="29"/>
      <c r="L54" s="31" t="s">
        <v>310</v>
      </c>
      <c r="M54" s="29"/>
    </row>
    <row r="55" spans="1:13" s="30" customFormat="1" ht="13.5" x14ac:dyDescent="0.2">
      <c r="A55" s="29"/>
      <c r="B55" s="29"/>
      <c r="C55" s="29"/>
      <c r="D55" s="29"/>
      <c r="E55" s="29"/>
      <c r="F55" s="29"/>
      <c r="G55" s="29"/>
      <c r="H55" s="29"/>
      <c r="I55" s="29"/>
      <c r="J55" s="29"/>
      <c r="K55" s="29"/>
      <c r="L55" s="31"/>
      <c r="M55" s="29"/>
    </row>
    <row r="56" spans="1:13" s="30" customFormat="1" ht="13.5" x14ac:dyDescent="0.2">
      <c r="A56" s="29"/>
      <c r="B56" s="29"/>
      <c r="C56" s="29"/>
      <c r="D56" s="29"/>
      <c r="E56" s="29"/>
      <c r="F56" s="29"/>
      <c r="G56" s="29"/>
      <c r="H56" s="29"/>
      <c r="I56" s="29"/>
      <c r="J56" s="29"/>
      <c r="K56" s="29"/>
      <c r="L56" s="31"/>
      <c r="M56" s="29"/>
    </row>
    <row r="57" spans="1:13" s="268" customFormat="1" ht="14.45" customHeight="1" x14ac:dyDescent="0.2">
      <c r="A57" s="267"/>
      <c r="B57" s="267"/>
      <c r="C57" s="267"/>
      <c r="D57" s="267"/>
      <c r="E57" s="267"/>
      <c r="F57" s="267"/>
      <c r="G57" s="267"/>
      <c r="H57" s="267"/>
      <c r="I57" s="267"/>
      <c r="J57" s="267"/>
      <c r="K57" s="267"/>
      <c r="L57" s="31"/>
      <c r="M57" s="267"/>
    </row>
    <row r="58" spans="1:13" x14ac:dyDescent="0.2">
      <c r="A58" s="23"/>
      <c r="B58" s="23"/>
      <c r="C58" s="23"/>
      <c r="D58" s="23"/>
      <c r="E58" s="23"/>
      <c r="F58" s="23"/>
      <c r="G58" s="23"/>
      <c r="H58" s="272">
        <v>1</v>
      </c>
      <c r="I58" s="272"/>
      <c r="J58" s="272"/>
      <c r="K58" s="272"/>
      <c r="L58" s="272"/>
      <c r="M58" s="23"/>
    </row>
    <row r="59" spans="1:13" x14ac:dyDescent="0.2">
      <c r="A59" s="23"/>
      <c r="B59" s="23"/>
      <c r="C59" s="23"/>
      <c r="D59" s="23"/>
      <c r="E59" s="23"/>
      <c r="F59" s="23"/>
      <c r="G59" s="23"/>
      <c r="H59" s="23"/>
      <c r="I59" s="23"/>
      <c r="J59" s="23"/>
      <c r="K59" s="23"/>
      <c r="L59" s="23"/>
      <c r="M59" s="23"/>
    </row>
  </sheetData>
  <sheetProtection selectLockedCells="1" selectUnlockedCells="1"/>
  <mergeCells count="2">
    <mergeCell ref="C10:L10"/>
    <mergeCell ref="H58:L58"/>
  </mergeCells>
  <hyperlinks>
    <hyperlink ref="L28" location="'15'!A1" display="Pág. 15" xr:uid="{579B2838-D58A-48E4-8F8D-FD04142C0633}"/>
    <hyperlink ref="L29" location="'16'!A1" display="Pág. 16" xr:uid="{FB2C3ACE-E1CA-4C12-8E15-D4B694B7F923}"/>
    <hyperlink ref="L30" location="'17'!A1" display="Pág. 17" xr:uid="{439D6DC6-9A13-4107-A53D-31F5DAD826F0}"/>
    <hyperlink ref="L31" location="'18'!A1" display="Pág. 18" xr:uid="{8931266D-F409-48B6-8257-A80CF80ED341}"/>
    <hyperlink ref="L18" location="'6'!A1" display="Pág. 6" xr:uid="{099AEAC9-3881-4515-9AB8-127DA1737421}"/>
    <hyperlink ref="L27" location="'14'!A1" display="Pág. 14" xr:uid="{D70F643C-5A27-4913-A582-DECE14D6C65E}"/>
    <hyperlink ref="L26" location="'13'!A1" display="Pág. 13" xr:uid="{46D22207-02AB-4983-9F48-CE226381DCC2}"/>
    <hyperlink ref="L25" location="'12'!A1" display="Pág. 12" xr:uid="{2EF4410D-3FE6-4D20-A4F9-DAE98235F7EA}"/>
    <hyperlink ref="L24" location="'11'!A1" display="Pág. 11" xr:uid="{91E082E6-F4B3-446E-AECE-1C74C4949C02}"/>
    <hyperlink ref="L23" location="'10'!A1" display="Pág. 10" xr:uid="{5893DF8A-8A86-4F55-9743-D2B904A24D9C}"/>
    <hyperlink ref="L22" location="'9'!A1" display="Pág. 9" xr:uid="{715DE255-60BC-4F14-B874-8EA11129BD28}"/>
    <hyperlink ref="L21" location="'8'!A1" display="Pág. 8" xr:uid="{943350F9-4C02-4370-911D-05FADF6DB0B9}"/>
    <hyperlink ref="L20" location="'7'!A1" display="Pág. 7" xr:uid="{F2125A28-8543-4448-B3E4-09160C57C7FC}"/>
    <hyperlink ref="L19" location="'7'!A1" display="Pág. 7" xr:uid="{306AF8D6-E911-4A45-A4E7-E96D38B45794}"/>
    <hyperlink ref="L17" location="'5'!A1" display="Pág. 5" xr:uid="{16A0EBB4-D281-42E8-8B10-12E4FCC694C4}"/>
    <hyperlink ref="L16" location="'4'!A1" display="Pág. 4" xr:uid="{DF0BAF96-EF68-4F2D-B666-9E2575FF09DB}"/>
    <hyperlink ref="L15" location="'3'!A1" display="Pág. 3" xr:uid="{334602BF-8BBB-4467-884E-4F74C9A51CE4}"/>
    <hyperlink ref="L35" location="'4'!A1" display="Pág. 4" xr:uid="{7252F559-C863-454C-B930-224614067A76}"/>
    <hyperlink ref="L36" location="'7'!A1" display="Pág. 7" xr:uid="{AA1BE028-5CCA-4F40-BE14-E151FFE85657}"/>
    <hyperlink ref="L37" location="'7'!A1" display="Pág. 7" xr:uid="{88D42C08-BD6B-409E-9502-196C426ABD57}"/>
    <hyperlink ref="L38" location="'8'!A1" display="Pág. 8" xr:uid="{BE0D0254-7F99-4BB7-814E-4CB3606CDFD8}"/>
    <hyperlink ref="L39" location="'10'!A1" display="Pág. 10" xr:uid="{CAE47D4C-F3B6-435F-A62C-8F1BCE68B04C}"/>
    <hyperlink ref="L40" location="'12'!A1" display="Pág. 12" xr:uid="{C4F8F11D-DB60-42B4-8A13-FC253EE12A12}"/>
    <hyperlink ref="L41" location="'14'!A1" display="Pág. 14" xr:uid="{D8B64114-F2C5-48EF-A522-58351D05B212}"/>
    <hyperlink ref="L42" location="'15'!A1" display="Pág. 15" xr:uid="{3B999528-E328-49B0-A127-4F53425D29F5}"/>
    <hyperlink ref="L43" location="'16'!A1" display="Pág. 16" xr:uid="{0A72903A-37A4-4CD7-985E-E8C09A437561}"/>
    <hyperlink ref="L44" location="'17'!A1" display="Pág. 17" xr:uid="{487CE429-8F76-4030-ADC7-EBF9E1239F0C}"/>
    <hyperlink ref="L50" location="'19'!A1" display="Pág. 19" xr:uid="{8BE5BE1E-772F-49AD-A240-AF1BCF1405D1}"/>
    <hyperlink ref="L51:L54" location="'19'!A1" display="Pág. 19" xr:uid="{A65236C9-ED2A-4CCB-AA5E-BD5D8CEA317A}"/>
    <hyperlink ref="L51" location="'20'!A1" display="Pág. 20" xr:uid="{C51A21AA-216F-448E-B1DA-A598BEF606A2}"/>
    <hyperlink ref="L52" location="'21'!A1" display="Pág. 21" xr:uid="{69418F09-346E-4E65-BC70-692F7F0274BB}"/>
    <hyperlink ref="L53" location="'22'!A1" display="Pág. 22" xr:uid="{3E2F574B-A647-444D-8321-FDBA23643E54}"/>
    <hyperlink ref="L54" location="'23'!A1" display="Pág. 23" xr:uid="{74F0A095-7E6E-4B71-81BE-F0902633C700}"/>
  </hyperlinks>
  <pageMargins left="0" right="0" top="0" bottom="0" header="0.51180555555555551" footer="0.51180555555555551"/>
  <pageSetup paperSize="9" scale="97" firstPageNumber="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9C4-5A2D-41E5-BAE3-BC3B03C8EBC0}">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10" style="227" customWidth="1"/>
    <col min="16" max="16" width="12.7109375" style="227" customWidth="1"/>
    <col min="17"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10" style="228"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10" style="228"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10" style="228"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10" style="228"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10" style="228"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10" style="228"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10" style="228"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10" style="228"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10" style="228"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10" style="228"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10" style="228"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10" style="228"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10" style="228"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10" style="228"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10" style="228"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10" style="228"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10" style="228"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10" style="228"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10" style="228"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10" style="228"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10" style="228"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10" style="228"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10" style="228"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10" style="228"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10" style="228"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10" style="228"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10" style="228"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10" style="228"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10" style="228"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10" style="228"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10" style="228"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10" style="228"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10" style="228"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10" style="228"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10" style="228"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10" style="228"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10" style="228"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10" style="228"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10" style="228"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10" style="228"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10" style="228"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10" style="228"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10" style="228"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10" style="228"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10" style="228"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10" style="228"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10" style="228"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10" style="228"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10" style="228"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10" style="228"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10" style="228"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10" style="228"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10" style="228"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10" style="228"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10" style="228"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10" style="228"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10" style="228"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10" style="228"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10" style="228"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10" style="228"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10" style="228"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10" style="228"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10" style="228" customWidth="1"/>
    <col min="16144" max="16144" width="12.7109375" style="228" customWidth="1"/>
    <col min="16145" max="16384" width="8.7109375" style="228"/>
  </cols>
  <sheetData>
    <row r="1" spans="1:16" ht="24" customHeight="1" x14ac:dyDescent="0.2">
      <c r="A1" s="226"/>
      <c r="B1" s="226"/>
      <c r="C1" s="226"/>
      <c r="D1" s="226"/>
      <c r="E1" s="226"/>
      <c r="F1" s="226"/>
      <c r="G1" s="226"/>
      <c r="H1" s="226"/>
      <c r="I1" s="226"/>
      <c r="J1" s="226"/>
      <c r="K1" s="226"/>
      <c r="L1" s="226"/>
      <c r="M1" s="226"/>
      <c r="N1" s="226"/>
    </row>
    <row r="2" spans="1:16" ht="17.25" customHeight="1" x14ac:dyDescent="0.2">
      <c r="A2" s="226"/>
      <c r="B2" s="226"/>
      <c r="C2" s="226"/>
      <c r="D2" s="226"/>
      <c r="E2" s="226"/>
      <c r="F2" s="226"/>
      <c r="G2" s="226"/>
      <c r="H2" s="226"/>
      <c r="I2" s="226"/>
      <c r="J2" s="226"/>
      <c r="K2" s="226"/>
      <c r="L2" s="226"/>
      <c r="M2" s="226"/>
      <c r="N2" s="226"/>
    </row>
    <row r="3" spans="1:16" ht="15.75" customHeight="1" x14ac:dyDescent="0.2">
      <c r="A3" s="226"/>
      <c r="B3" s="226"/>
      <c r="C3" s="226"/>
      <c r="D3" s="226"/>
      <c r="E3" s="226"/>
      <c r="F3" s="226"/>
      <c r="G3" s="226"/>
      <c r="H3" s="226"/>
      <c r="I3" s="226"/>
      <c r="J3" s="226"/>
      <c r="K3" s="226"/>
      <c r="L3" s="226"/>
      <c r="M3" s="226"/>
      <c r="N3" s="226"/>
    </row>
    <row r="4" spans="1:16" ht="14.25" customHeight="1" x14ac:dyDescent="0.2">
      <c r="A4" s="226"/>
      <c r="B4" s="226"/>
      <c r="C4" s="226"/>
      <c r="D4" s="226"/>
      <c r="E4" s="226"/>
      <c r="F4" s="226"/>
      <c r="G4" s="226"/>
      <c r="H4" s="226"/>
      <c r="I4" s="226"/>
      <c r="J4" s="226"/>
      <c r="K4" s="226"/>
      <c r="L4" s="226"/>
      <c r="M4" s="226"/>
      <c r="N4" s="226"/>
    </row>
    <row r="5" spans="1:16" ht="12" customHeight="1" x14ac:dyDescent="0.2">
      <c r="A5" s="226"/>
      <c r="B5" s="226"/>
      <c r="C5" s="226"/>
      <c r="D5" s="226"/>
      <c r="E5" s="226"/>
      <c r="F5" s="226"/>
      <c r="G5" s="226"/>
      <c r="H5" s="226"/>
      <c r="I5" s="226"/>
      <c r="J5" s="226"/>
      <c r="K5" s="226"/>
      <c r="L5" s="226"/>
      <c r="M5" s="226"/>
      <c r="N5" s="226"/>
    </row>
    <row r="6" spans="1:16" ht="14.25" customHeight="1" x14ac:dyDescent="0.2">
      <c r="A6" s="226"/>
      <c r="B6" s="229" t="s">
        <v>200</v>
      </c>
      <c r="C6" s="226"/>
      <c r="D6" s="226"/>
      <c r="E6" s="89"/>
      <c r="F6" s="89"/>
      <c r="G6" s="89"/>
      <c r="H6" s="89"/>
      <c r="I6" s="89"/>
      <c r="J6" s="89"/>
      <c r="K6" s="89"/>
      <c r="L6" s="89"/>
      <c r="M6" s="89"/>
      <c r="N6" s="226"/>
    </row>
    <row r="7" spans="1:16" ht="14.25" customHeight="1" x14ac:dyDescent="0.2">
      <c r="A7" s="226"/>
      <c r="B7" s="328" t="s">
        <v>201</v>
      </c>
      <c r="C7" s="328"/>
      <c r="D7" s="328"/>
      <c r="E7" s="328"/>
      <c r="F7" s="328"/>
      <c r="G7" s="328"/>
      <c r="H7" s="328"/>
      <c r="I7" s="328"/>
      <c r="J7" s="328"/>
      <c r="K7" s="328"/>
      <c r="L7" s="328"/>
      <c r="M7" s="328"/>
      <c r="N7" s="226"/>
    </row>
    <row r="8" spans="1:16" ht="3" customHeight="1" thickBot="1" x14ac:dyDescent="0.25">
      <c r="A8" s="226"/>
      <c r="B8" s="230"/>
      <c r="C8" s="230"/>
      <c r="D8" s="230"/>
      <c r="E8" s="230"/>
      <c r="F8" s="230"/>
      <c r="G8" s="230"/>
      <c r="H8" s="230"/>
      <c r="I8" s="230"/>
      <c r="J8" s="230"/>
      <c r="K8" s="230"/>
      <c r="L8" s="230"/>
      <c r="M8" s="230"/>
      <c r="N8" s="226"/>
    </row>
    <row r="9" spans="1:16" ht="13.9" customHeight="1" x14ac:dyDescent="0.2">
      <c r="A9" s="226"/>
      <c r="B9" s="226"/>
      <c r="C9" s="226"/>
      <c r="D9" s="226"/>
      <c r="E9" s="226"/>
      <c r="F9" s="226"/>
      <c r="G9" s="226"/>
      <c r="H9" s="226"/>
      <c r="I9" s="226"/>
      <c r="J9" s="226"/>
      <c r="K9" s="226"/>
      <c r="L9" s="226"/>
      <c r="M9" s="226"/>
      <c r="N9" s="226"/>
    </row>
    <row r="10" spans="1:16" ht="18.75" customHeight="1" x14ac:dyDescent="0.2">
      <c r="A10" s="226"/>
      <c r="B10" s="329" t="s">
        <v>233</v>
      </c>
      <c r="C10" s="330"/>
      <c r="D10" s="330"/>
      <c r="E10" s="330"/>
      <c r="F10" s="330"/>
      <c r="G10" s="330"/>
      <c r="H10" s="330"/>
      <c r="I10" s="330"/>
      <c r="J10" s="330"/>
      <c r="K10" s="330"/>
      <c r="L10" s="330"/>
      <c r="M10" s="331"/>
      <c r="N10" s="226"/>
    </row>
    <row r="11" spans="1:16" ht="6" customHeight="1" x14ac:dyDescent="0.2">
      <c r="A11" s="226"/>
      <c r="B11" s="226"/>
      <c r="C11" s="226"/>
      <c r="D11" s="226"/>
      <c r="E11" s="226"/>
      <c r="F11" s="226"/>
      <c r="G11" s="226"/>
      <c r="H11" s="226"/>
      <c r="I11" s="226"/>
      <c r="J11" s="226"/>
      <c r="K11" s="226"/>
      <c r="L11" s="226"/>
      <c r="M11" s="226"/>
      <c r="N11" s="226"/>
    </row>
    <row r="12" spans="1:16" ht="18.75" customHeight="1" x14ac:dyDescent="0.2">
      <c r="A12" s="226"/>
      <c r="B12" s="325"/>
      <c r="C12" s="325"/>
      <c r="D12" s="325"/>
      <c r="E12" s="327" t="s">
        <v>60</v>
      </c>
      <c r="F12" s="327"/>
      <c r="G12" s="327"/>
      <c r="H12" s="327" t="s">
        <v>70</v>
      </c>
      <c r="I12" s="327"/>
      <c r="J12" s="327"/>
      <c r="K12" s="327" t="s">
        <v>26</v>
      </c>
      <c r="L12" s="327"/>
      <c r="M12" s="327"/>
      <c r="N12" s="226"/>
      <c r="P12" s="232"/>
    </row>
    <row r="13" spans="1:16"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32"/>
    </row>
    <row r="14" spans="1:16" ht="12.6" customHeight="1" x14ac:dyDescent="0.2">
      <c r="A14" s="226"/>
      <c r="B14" s="233" t="s">
        <v>234</v>
      </c>
      <c r="C14" s="233"/>
      <c r="D14" s="233"/>
      <c r="E14" s="234"/>
      <c r="F14" s="234"/>
      <c r="G14" s="234"/>
      <c r="H14" s="234"/>
      <c r="I14" s="234"/>
      <c r="J14" s="234"/>
      <c r="K14" s="234"/>
      <c r="L14" s="234"/>
      <c r="M14" s="234"/>
      <c r="N14" s="226"/>
      <c r="P14" s="232"/>
    </row>
    <row r="15" spans="1:16" ht="12.6" customHeight="1" x14ac:dyDescent="0.2">
      <c r="A15" s="226"/>
      <c r="B15" s="235" t="s">
        <v>235</v>
      </c>
      <c r="C15" s="226"/>
      <c r="D15" s="226"/>
      <c r="E15" s="236">
        <v>14886</v>
      </c>
      <c r="F15" s="236">
        <v>16117</v>
      </c>
      <c r="G15" s="236">
        <v>31003</v>
      </c>
      <c r="H15" s="236">
        <v>2963</v>
      </c>
      <c r="I15" s="236">
        <v>3471</v>
      </c>
      <c r="J15" s="236">
        <v>6434</v>
      </c>
      <c r="K15" s="236">
        <v>17849</v>
      </c>
      <c r="L15" s="236">
        <v>19588</v>
      </c>
      <c r="M15" s="236">
        <v>37437</v>
      </c>
      <c r="N15" s="226"/>
      <c r="P15" s="232"/>
    </row>
    <row r="16" spans="1:16" ht="12.6" customHeight="1" x14ac:dyDescent="0.2">
      <c r="A16" s="226"/>
      <c r="B16" s="233" t="s">
        <v>236</v>
      </c>
      <c r="C16" s="233"/>
      <c r="D16" s="233"/>
      <c r="E16" s="234"/>
      <c r="F16" s="234"/>
      <c r="G16" s="234"/>
      <c r="H16" s="234"/>
      <c r="I16" s="234"/>
      <c r="J16" s="234"/>
      <c r="K16" s="234"/>
      <c r="L16" s="234"/>
      <c r="M16" s="234"/>
      <c r="N16" s="226"/>
      <c r="P16" s="232"/>
    </row>
    <row r="17" spans="1:16" ht="12.6" customHeight="1" x14ac:dyDescent="0.2">
      <c r="A17" s="226"/>
      <c r="B17" s="235" t="s">
        <v>237</v>
      </c>
      <c r="C17" s="226"/>
      <c r="D17" s="226"/>
      <c r="E17" s="236">
        <v>11799</v>
      </c>
      <c r="F17" s="236">
        <v>12351</v>
      </c>
      <c r="G17" s="236">
        <v>24150</v>
      </c>
      <c r="H17" s="236">
        <v>2861</v>
      </c>
      <c r="I17" s="236">
        <v>3366</v>
      </c>
      <c r="J17" s="236">
        <v>6227</v>
      </c>
      <c r="K17" s="236">
        <v>14660</v>
      </c>
      <c r="L17" s="236">
        <v>15717</v>
      </c>
      <c r="M17" s="236">
        <v>30377</v>
      </c>
      <c r="N17" s="226"/>
      <c r="P17" s="232"/>
    </row>
    <row r="18" spans="1:16" ht="12.6" customHeight="1" x14ac:dyDescent="0.2">
      <c r="A18" s="226"/>
      <c r="B18" s="233" t="s">
        <v>238</v>
      </c>
      <c r="C18" s="233"/>
      <c r="D18" s="233"/>
      <c r="E18" s="234"/>
      <c r="F18" s="234"/>
      <c r="G18" s="234"/>
      <c r="H18" s="234"/>
      <c r="I18" s="234"/>
      <c r="J18" s="234"/>
      <c r="K18" s="234"/>
      <c r="L18" s="234"/>
      <c r="M18" s="234"/>
      <c r="N18" s="226"/>
      <c r="P18" s="232"/>
    </row>
    <row r="19" spans="1:16" ht="15" customHeight="1" x14ac:dyDescent="0.2">
      <c r="A19" s="226"/>
      <c r="B19" s="325" t="s">
        <v>145</v>
      </c>
      <c r="C19" s="325"/>
      <c r="D19" s="326" t="s">
        <v>239</v>
      </c>
      <c r="E19" s="327" t="s">
        <v>240</v>
      </c>
      <c r="F19" s="327"/>
      <c r="G19" s="327"/>
      <c r="H19" s="327"/>
      <c r="I19" s="327"/>
      <c r="J19" s="327"/>
      <c r="K19" s="327"/>
      <c r="L19" s="327"/>
      <c r="M19" s="327"/>
      <c r="N19" s="226"/>
      <c r="P19" s="232"/>
    </row>
    <row r="20" spans="1:16" ht="15" customHeight="1" x14ac:dyDescent="0.2">
      <c r="A20" s="226"/>
      <c r="B20" s="325"/>
      <c r="C20" s="325"/>
      <c r="D20" s="326"/>
      <c r="E20" s="327" t="s">
        <v>60</v>
      </c>
      <c r="F20" s="327"/>
      <c r="G20" s="327"/>
      <c r="H20" s="327" t="s">
        <v>70</v>
      </c>
      <c r="I20" s="327"/>
      <c r="J20" s="327"/>
      <c r="K20" s="327" t="s">
        <v>26</v>
      </c>
      <c r="L20" s="327"/>
      <c r="M20" s="327"/>
      <c r="N20" s="226"/>
      <c r="P20" s="232"/>
    </row>
    <row r="21" spans="1:16"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32"/>
    </row>
    <row r="22" spans="1:16" ht="12.6" customHeight="1" x14ac:dyDescent="0.2">
      <c r="A22" s="226"/>
      <c r="B22" s="235" t="s">
        <v>148</v>
      </c>
      <c r="C22" s="235"/>
      <c r="D22" s="236">
        <v>125</v>
      </c>
      <c r="E22" s="236">
        <v>228</v>
      </c>
      <c r="F22" s="236">
        <v>326</v>
      </c>
      <c r="G22" s="236">
        <v>554</v>
      </c>
      <c r="H22" s="236">
        <v>1569</v>
      </c>
      <c r="I22" s="236">
        <v>1703</v>
      </c>
      <c r="J22" s="236">
        <v>3272</v>
      </c>
      <c r="K22" s="236">
        <v>1797</v>
      </c>
      <c r="L22" s="236">
        <v>2029</v>
      </c>
      <c r="M22" s="236">
        <v>3826</v>
      </c>
      <c r="N22" s="226"/>
      <c r="O22" s="222"/>
      <c r="P22" s="232"/>
    </row>
    <row r="23" spans="1:16" ht="12.6" customHeight="1" x14ac:dyDescent="0.2">
      <c r="A23" s="226"/>
      <c r="B23" s="237" t="s">
        <v>149</v>
      </c>
      <c r="C23" s="238"/>
      <c r="D23" s="237">
        <v>37</v>
      </c>
      <c r="E23" s="239">
        <v>178</v>
      </c>
      <c r="F23" s="239">
        <v>194</v>
      </c>
      <c r="G23" s="239">
        <v>372</v>
      </c>
      <c r="H23" s="239">
        <v>124</v>
      </c>
      <c r="I23" s="239">
        <v>148</v>
      </c>
      <c r="J23" s="239">
        <v>272</v>
      </c>
      <c r="K23" s="239">
        <v>302</v>
      </c>
      <c r="L23" s="239">
        <v>342</v>
      </c>
      <c r="M23" s="239">
        <v>644</v>
      </c>
      <c r="N23" s="226"/>
      <c r="O23" s="222"/>
      <c r="P23" s="232"/>
    </row>
    <row r="24" spans="1:16" ht="12.6" customHeight="1" x14ac:dyDescent="0.2">
      <c r="A24" s="226"/>
      <c r="B24" s="237" t="s">
        <v>157</v>
      </c>
      <c r="C24" s="238"/>
      <c r="D24" s="237">
        <v>21</v>
      </c>
      <c r="E24" s="239">
        <v>331</v>
      </c>
      <c r="F24" s="239">
        <v>379</v>
      </c>
      <c r="G24" s="239">
        <v>710</v>
      </c>
      <c r="H24" s="239">
        <v>0</v>
      </c>
      <c r="I24" s="239">
        <v>0</v>
      </c>
      <c r="J24" s="239">
        <v>0</v>
      </c>
      <c r="K24" s="239">
        <v>331</v>
      </c>
      <c r="L24" s="239">
        <v>379</v>
      </c>
      <c r="M24" s="239">
        <v>710</v>
      </c>
      <c r="N24" s="226"/>
      <c r="O24" s="222"/>
      <c r="P24" s="232"/>
    </row>
    <row r="25" spans="1:16" ht="12.6" customHeight="1" x14ac:dyDescent="0.2">
      <c r="A25" s="226"/>
      <c r="B25" s="237" t="s">
        <v>155</v>
      </c>
      <c r="C25" s="238"/>
      <c r="D25" s="237">
        <v>19</v>
      </c>
      <c r="E25" s="239">
        <v>1107</v>
      </c>
      <c r="F25" s="239">
        <v>1386</v>
      </c>
      <c r="G25" s="239">
        <v>2493</v>
      </c>
      <c r="H25" s="239">
        <v>138</v>
      </c>
      <c r="I25" s="239">
        <v>216</v>
      </c>
      <c r="J25" s="239">
        <v>354</v>
      </c>
      <c r="K25" s="239">
        <v>1245</v>
      </c>
      <c r="L25" s="239">
        <v>1602</v>
      </c>
      <c r="M25" s="239">
        <v>2847</v>
      </c>
      <c r="N25" s="226"/>
      <c r="O25" s="222"/>
      <c r="P25" s="232"/>
    </row>
    <row r="26" spans="1:16" ht="12.6" customHeight="1" x14ac:dyDescent="0.2">
      <c r="A26" s="226"/>
      <c r="B26" s="237" t="s">
        <v>153</v>
      </c>
      <c r="C26" s="238"/>
      <c r="D26" s="237">
        <v>18</v>
      </c>
      <c r="E26" s="239">
        <v>677</v>
      </c>
      <c r="F26" s="239">
        <v>709</v>
      </c>
      <c r="G26" s="239">
        <v>1386</v>
      </c>
      <c r="H26" s="239">
        <v>0</v>
      </c>
      <c r="I26" s="239">
        <v>0</v>
      </c>
      <c r="J26" s="239">
        <v>0</v>
      </c>
      <c r="K26" s="239">
        <v>677</v>
      </c>
      <c r="L26" s="239">
        <v>709</v>
      </c>
      <c r="M26" s="239">
        <v>1386</v>
      </c>
      <c r="N26" s="226"/>
      <c r="O26" s="222"/>
      <c r="P26" s="232"/>
    </row>
    <row r="27" spans="1:16" ht="12.6" customHeight="1" x14ac:dyDescent="0.2">
      <c r="A27" s="226"/>
      <c r="B27" s="237" t="s">
        <v>154</v>
      </c>
      <c r="C27" s="238"/>
      <c r="D27" s="237">
        <v>15</v>
      </c>
      <c r="E27" s="239">
        <v>323</v>
      </c>
      <c r="F27" s="239">
        <v>474</v>
      </c>
      <c r="G27" s="239">
        <v>797</v>
      </c>
      <c r="H27" s="239">
        <v>216</v>
      </c>
      <c r="I27" s="239">
        <v>252</v>
      </c>
      <c r="J27" s="239">
        <v>468</v>
      </c>
      <c r="K27" s="239">
        <v>539</v>
      </c>
      <c r="L27" s="239">
        <v>726</v>
      </c>
      <c r="M27" s="239">
        <v>1265</v>
      </c>
      <c r="N27" s="226"/>
      <c r="O27" s="222"/>
      <c r="P27" s="232"/>
    </row>
    <row r="28" spans="1:16" ht="12.6" customHeight="1" x14ac:dyDescent="0.2">
      <c r="A28" s="226"/>
      <c r="B28" s="237" t="s">
        <v>152</v>
      </c>
      <c r="C28" s="238"/>
      <c r="D28" s="237">
        <v>12</v>
      </c>
      <c r="E28" s="239">
        <v>803</v>
      </c>
      <c r="F28" s="239">
        <v>1000</v>
      </c>
      <c r="G28" s="239">
        <v>1803</v>
      </c>
      <c r="H28" s="239">
        <v>0</v>
      </c>
      <c r="I28" s="239">
        <v>0</v>
      </c>
      <c r="J28" s="239">
        <v>0</v>
      </c>
      <c r="K28" s="239">
        <v>803</v>
      </c>
      <c r="L28" s="239">
        <v>1000</v>
      </c>
      <c r="M28" s="239">
        <v>1803</v>
      </c>
      <c r="N28" s="226"/>
      <c r="O28" s="222"/>
      <c r="P28" s="232"/>
    </row>
    <row r="29" spans="1:16" ht="12.6" customHeight="1" x14ac:dyDescent="0.2">
      <c r="A29" s="226"/>
      <c r="B29" s="240" t="s">
        <v>151</v>
      </c>
      <c r="C29" s="237"/>
      <c r="D29" s="237">
        <v>11</v>
      </c>
      <c r="E29" s="239">
        <v>330</v>
      </c>
      <c r="F29" s="239">
        <v>441</v>
      </c>
      <c r="G29" s="239">
        <v>771</v>
      </c>
      <c r="H29" s="239">
        <v>0</v>
      </c>
      <c r="I29" s="239">
        <v>0</v>
      </c>
      <c r="J29" s="239">
        <v>0</v>
      </c>
      <c r="K29" s="239">
        <v>330</v>
      </c>
      <c r="L29" s="239">
        <v>441</v>
      </c>
      <c r="M29" s="239">
        <v>771</v>
      </c>
      <c r="N29" s="226"/>
      <c r="O29" s="222"/>
      <c r="P29" s="232"/>
    </row>
    <row r="30" spans="1:16" ht="12.6" customHeight="1" x14ac:dyDescent="0.2">
      <c r="A30" s="226"/>
      <c r="B30" s="235" t="s">
        <v>150</v>
      </c>
      <c r="C30" s="235"/>
      <c r="D30" s="236">
        <v>5</v>
      </c>
      <c r="E30" s="236">
        <v>14800</v>
      </c>
      <c r="F30" s="236">
        <v>15455</v>
      </c>
      <c r="G30" s="236">
        <v>30255</v>
      </c>
      <c r="H30" s="236">
        <v>3180</v>
      </c>
      <c r="I30" s="236">
        <v>3754</v>
      </c>
      <c r="J30" s="236">
        <v>6934</v>
      </c>
      <c r="K30" s="236">
        <v>17980</v>
      </c>
      <c r="L30" s="236">
        <v>19209</v>
      </c>
      <c r="M30" s="236">
        <v>37189</v>
      </c>
      <c r="N30" s="226"/>
      <c r="O30" s="222"/>
      <c r="P30" s="232"/>
    </row>
    <row r="31" spans="1:16" ht="12.6" customHeight="1" x14ac:dyDescent="0.2">
      <c r="A31" s="226"/>
      <c r="B31" s="235" t="s">
        <v>187</v>
      </c>
      <c r="C31" s="235"/>
      <c r="D31" s="236">
        <v>4</v>
      </c>
      <c r="E31" s="236">
        <v>123</v>
      </c>
      <c r="F31" s="236">
        <v>102</v>
      </c>
      <c r="G31" s="236">
        <v>225</v>
      </c>
      <c r="H31" s="236">
        <v>0</v>
      </c>
      <c r="I31" s="236">
        <v>0</v>
      </c>
      <c r="J31" s="236">
        <v>0</v>
      </c>
      <c r="K31" s="236">
        <v>123</v>
      </c>
      <c r="L31" s="236">
        <v>102</v>
      </c>
      <c r="M31" s="236">
        <v>225</v>
      </c>
      <c r="N31" s="226"/>
      <c r="O31" s="222"/>
      <c r="P31" s="232"/>
    </row>
    <row r="32" spans="1:16" ht="12.6" customHeight="1" x14ac:dyDescent="0.2">
      <c r="A32" s="226"/>
      <c r="B32" s="235" t="s">
        <v>193</v>
      </c>
      <c r="C32" s="235"/>
      <c r="D32" s="236">
        <v>2</v>
      </c>
      <c r="E32" s="236">
        <v>18</v>
      </c>
      <c r="F32" s="236">
        <v>22</v>
      </c>
      <c r="G32" s="236">
        <v>40</v>
      </c>
      <c r="H32" s="236">
        <v>0</v>
      </c>
      <c r="I32" s="236">
        <v>0</v>
      </c>
      <c r="J32" s="236">
        <v>0</v>
      </c>
      <c r="K32" s="236">
        <v>18</v>
      </c>
      <c r="L32" s="236">
        <v>22</v>
      </c>
      <c r="M32" s="236">
        <v>40</v>
      </c>
      <c r="N32" s="226"/>
      <c r="O32" s="222"/>
      <c r="P32" s="232"/>
    </row>
    <row r="33" spans="1:17" ht="12.6" customHeight="1" x14ac:dyDescent="0.2">
      <c r="A33" s="226"/>
      <c r="B33" s="235" t="s">
        <v>159</v>
      </c>
      <c r="C33" s="235"/>
      <c r="D33" s="236">
        <v>2</v>
      </c>
      <c r="E33" s="236">
        <v>30</v>
      </c>
      <c r="F33" s="236">
        <v>20</v>
      </c>
      <c r="G33" s="236">
        <v>50</v>
      </c>
      <c r="H33" s="236">
        <v>5</v>
      </c>
      <c r="I33" s="236">
        <v>17</v>
      </c>
      <c r="J33" s="236">
        <v>22</v>
      </c>
      <c r="K33" s="236">
        <v>35</v>
      </c>
      <c r="L33" s="236">
        <v>37</v>
      </c>
      <c r="M33" s="236">
        <v>72</v>
      </c>
      <c r="N33" s="226"/>
      <c r="O33" s="222"/>
      <c r="P33" s="232"/>
    </row>
    <row r="34" spans="1:17" ht="12.6" customHeight="1" x14ac:dyDescent="0.2">
      <c r="A34" s="226"/>
      <c r="B34" s="235" t="s">
        <v>156</v>
      </c>
      <c r="C34" s="235"/>
      <c r="D34" s="236">
        <v>1</v>
      </c>
      <c r="E34" s="236">
        <v>30</v>
      </c>
      <c r="F34" s="236">
        <v>45</v>
      </c>
      <c r="G34" s="236">
        <v>75</v>
      </c>
      <c r="H34" s="236">
        <v>0</v>
      </c>
      <c r="I34" s="236">
        <v>0</v>
      </c>
      <c r="J34" s="236">
        <v>0</v>
      </c>
      <c r="K34" s="236">
        <v>30</v>
      </c>
      <c r="L34" s="236">
        <v>45</v>
      </c>
      <c r="M34" s="236">
        <v>75</v>
      </c>
      <c r="N34" s="226"/>
      <c r="O34" s="222"/>
      <c r="P34" s="232"/>
    </row>
    <row r="35" spans="1:17" ht="12.6" customHeight="1" x14ac:dyDescent="0.2">
      <c r="A35" s="226"/>
      <c r="B35" s="241" t="s">
        <v>26</v>
      </c>
      <c r="C35" s="241"/>
      <c r="D35" s="242">
        <f>SUM(D22:D34)</f>
        <v>272</v>
      </c>
      <c r="E35" s="242">
        <f t="shared" ref="E35:M35" si="0">SUM(E22:E34)</f>
        <v>18978</v>
      </c>
      <c r="F35" s="242">
        <f t="shared" si="0"/>
        <v>20553</v>
      </c>
      <c r="G35" s="242">
        <f t="shared" si="0"/>
        <v>39531</v>
      </c>
      <c r="H35" s="242">
        <f t="shared" si="0"/>
        <v>5232</v>
      </c>
      <c r="I35" s="242">
        <f t="shared" si="0"/>
        <v>6090</v>
      </c>
      <c r="J35" s="242">
        <f t="shared" si="0"/>
        <v>11322</v>
      </c>
      <c r="K35" s="242">
        <f t="shared" si="0"/>
        <v>24210</v>
      </c>
      <c r="L35" s="242">
        <f t="shared" si="0"/>
        <v>26643</v>
      </c>
      <c r="M35" s="242">
        <f t="shared" si="0"/>
        <v>50853</v>
      </c>
      <c r="N35" s="226"/>
      <c r="O35" s="222"/>
      <c r="P35" s="232"/>
    </row>
    <row r="36" spans="1:17" s="248" customFormat="1" ht="18.600000000000001" customHeight="1" x14ac:dyDescent="0.2">
      <c r="A36" s="243"/>
      <c r="B36" s="244"/>
      <c r="C36" s="244"/>
      <c r="D36" s="245"/>
      <c r="E36" s="245"/>
      <c r="F36" s="245"/>
      <c r="G36" s="245"/>
      <c r="H36" s="323" t="s">
        <v>54</v>
      </c>
      <c r="I36" s="323"/>
      <c r="J36" s="323" t="s">
        <v>55</v>
      </c>
      <c r="K36" s="323"/>
      <c r="L36" s="323" t="s">
        <v>26</v>
      </c>
      <c r="M36" s="323"/>
      <c r="N36" s="243"/>
      <c r="O36" s="246"/>
      <c r="P36" s="247"/>
    </row>
    <row r="37" spans="1:17" ht="12.6" customHeight="1" x14ac:dyDescent="0.2">
      <c r="A37" s="226"/>
      <c r="B37" s="233" t="s">
        <v>241</v>
      </c>
      <c r="C37" s="233"/>
      <c r="D37" s="233"/>
      <c r="E37" s="234"/>
      <c r="F37" s="234"/>
      <c r="G37" s="234"/>
      <c r="H37" s="234"/>
      <c r="I37" s="234"/>
      <c r="J37" s="234"/>
      <c r="K37" s="234"/>
      <c r="L37" s="234"/>
      <c r="M37" s="234"/>
      <c r="N37" s="226"/>
      <c r="O37" s="249"/>
      <c r="P37" s="250"/>
      <c r="Q37" s="249"/>
    </row>
    <row r="38" spans="1:17" ht="12.6" customHeight="1" x14ac:dyDescent="0.2">
      <c r="A38" s="226"/>
      <c r="B38" s="235" t="s">
        <v>242</v>
      </c>
      <c r="C38" s="226"/>
      <c r="D38" s="226"/>
      <c r="E38" s="236"/>
      <c r="F38" s="236"/>
      <c r="G38" s="236"/>
      <c r="H38" s="236"/>
      <c r="I38" s="236">
        <v>950</v>
      </c>
      <c r="J38" s="236"/>
      <c r="K38" s="236">
        <v>848</v>
      </c>
      <c r="L38" s="236"/>
      <c r="M38" s="236">
        <v>1798</v>
      </c>
      <c r="N38" s="226"/>
      <c r="O38" s="249"/>
      <c r="P38" s="250"/>
      <c r="Q38" s="249"/>
    </row>
    <row r="39" spans="1:17" ht="12.6" customHeight="1" x14ac:dyDescent="0.2">
      <c r="A39" s="226"/>
      <c r="B39" s="233" t="s">
        <v>243</v>
      </c>
      <c r="C39" s="233"/>
      <c r="D39" s="233"/>
      <c r="E39" s="234"/>
      <c r="F39" s="234"/>
      <c r="G39" s="234"/>
      <c r="H39" s="234"/>
      <c r="I39" s="234"/>
      <c r="J39" s="234"/>
      <c r="K39" s="234"/>
      <c r="L39" s="234"/>
      <c r="M39" s="234"/>
      <c r="N39" s="226"/>
      <c r="O39" s="249"/>
      <c r="P39" s="250"/>
      <c r="Q39" s="249"/>
    </row>
    <row r="40" spans="1:17" ht="12.6" customHeight="1" x14ac:dyDescent="0.2">
      <c r="A40" s="226"/>
      <c r="B40" s="235" t="s">
        <v>242</v>
      </c>
      <c r="C40" s="226"/>
      <c r="D40" s="226"/>
      <c r="E40" s="236"/>
      <c r="F40" s="236"/>
      <c r="G40" s="236"/>
      <c r="H40" s="236"/>
      <c r="I40" s="236">
        <v>60</v>
      </c>
      <c r="J40" s="236"/>
      <c r="K40" s="236">
        <v>71</v>
      </c>
      <c r="L40" s="236"/>
      <c r="M40" s="236">
        <v>131</v>
      </c>
      <c r="N40" s="226"/>
      <c r="O40" s="249"/>
      <c r="P40" s="250"/>
      <c r="Q40" s="249"/>
    </row>
    <row r="41" spans="1:17" ht="2.4500000000000002" customHeight="1" thickBot="1" x14ac:dyDescent="0.25">
      <c r="A41" s="226"/>
      <c r="B41" s="230"/>
      <c r="C41" s="230"/>
      <c r="D41" s="230"/>
      <c r="E41" s="230"/>
      <c r="F41" s="230"/>
      <c r="G41" s="230"/>
      <c r="H41" s="230"/>
      <c r="I41" s="230"/>
      <c r="J41" s="230"/>
      <c r="K41" s="230"/>
      <c r="L41" s="230"/>
      <c r="M41" s="230"/>
      <c r="N41" s="226"/>
      <c r="O41" s="249"/>
      <c r="P41" s="249"/>
      <c r="Q41" s="249"/>
    </row>
    <row r="42" spans="1:17" ht="12.75" customHeight="1" x14ac:dyDescent="0.2">
      <c r="A42" s="226"/>
      <c r="B42" s="251" t="s">
        <v>342</v>
      </c>
      <c r="C42" s="226"/>
      <c r="D42" s="226"/>
      <c r="E42" s="226"/>
      <c r="F42" s="226"/>
      <c r="G42" s="226"/>
      <c r="H42" s="226"/>
      <c r="I42" s="226"/>
      <c r="J42" s="226"/>
      <c r="K42" s="226"/>
      <c r="L42" s="226"/>
      <c r="M42" s="226"/>
      <c r="N42" s="226"/>
    </row>
    <row r="43" spans="1:17" ht="12.75" customHeight="1" x14ac:dyDescent="0.2">
      <c r="A43" s="226"/>
      <c r="B43" s="251" t="s">
        <v>343</v>
      </c>
      <c r="C43" s="226"/>
      <c r="D43" s="226"/>
      <c r="E43" s="226"/>
      <c r="F43" s="226"/>
      <c r="G43" s="226"/>
      <c r="H43" s="226"/>
      <c r="I43" s="226"/>
      <c r="J43" s="226"/>
      <c r="K43" s="226"/>
      <c r="L43" s="226"/>
      <c r="M43" s="226"/>
      <c r="N43" s="226"/>
    </row>
    <row r="44" spans="1:17" ht="12" customHeight="1" x14ac:dyDescent="0.2">
      <c r="A44" s="226"/>
      <c r="B44" s="252" t="s">
        <v>203</v>
      </c>
      <c r="C44" s="226"/>
      <c r="D44" s="226"/>
      <c r="E44" s="226"/>
      <c r="F44" s="226"/>
      <c r="G44" s="226"/>
      <c r="H44" s="226"/>
      <c r="I44" s="226"/>
      <c r="J44" s="226"/>
      <c r="K44" s="226"/>
      <c r="L44" s="226"/>
      <c r="M44" s="226"/>
      <c r="N44" s="226"/>
    </row>
    <row r="45" spans="1:17" ht="17.45" customHeight="1" x14ac:dyDescent="0.2">
      <c r="A45" s="226"/>
      <c r="B45" s="226"/>
      <c r="C45" s="226"/>
      <c r="D45" s="226"/>
      <c r="E45" s="226"/>
      <c r="F45" s="226"/>
      <c r="G45" s="226"/>
      <c r="H45" s="226"/>
      <c r="I45" s="226"/>
      <c r="J45" s="226"/>
      <c r="K45" s="226"/>
      <c r="L45" s="226"/>
      <c r="M45" s="226"/>
      <c r="N45" s="226"/>
    </row>
    <row r="46" spans="1:17" ht="13.5" x14ac:dyDescent="0.2">
      <c r="A46" s="226"/>
      <c r="B46" s="253" t="s">
        <v>244</v>
      </c>
      <c r="C46" s="226"/>
      <c r="D46" s="226"/>
      <c r="E46" s="226"/>
      <c r="F46" s="226"/>
      <c r="G46" s="226"/>
      <c r="H46" s="226"/>
      <c r="I46" s="226"/>
      <c r="J46" s="226"/>
      <c r="K46" s="226"/>
      <c r="L46" s="226"/>
      <c r="M46" s="226"/>
      <c r="N46" s="226"/>
    </row>
    <row r="47" spans="1:17" s="227" customFormat="1" x14ac:dyDescent="0.2">
      <c r="A47" s="226"/>
      <c r="B47" s="226"/>
      <c r="C47" s="226"/>
      <c r="D47" s="226"/>
      <c r="E47" s="226"/>
      <c r="F47" s="226"/>
      <c r="G47" s="226"/>
      <c r="H47" s="226"/>
      <c r="I47" s="226"/>
      <c r="J47" s="226"/>
      <c r="K47" s="226"/>
      <c r="L47" s="226"/>
      <c r="M47" s="226"/>
      <c r="N47" s="226"/>
      <c r="Q47" s="228"/>
    </row>
    <row r="48" spans="1:17" s="227" customFormat="1" x14ac:dyDescent="0.2">
      <c r="A48" s="226"/>
      <c r="B48" s="226"/>
      <c r="C48" s="226"/>
      <c r="D48" s="226"/>
      <c r="E48" s="226"/>
      <c r="F48" s="226"/>
      <c r="G48" s="226"/>
      <c r="H48" s="226"/>
      <c r="I48" s="226"/>
      <c r="J48" s="226"/>
      <c r="K48" s="226"/>
      <c r="L48" s="226"/>
      <c r="M48" s="226"/>
      <c r="N48" s="226"/>
      <c r="Q48" s="228"/>
    </row>
    <row r="49" spans="1:17" s="227" customFormat="1" x14ac:dyDescent="0.2">
      <c r="A49" s="226"/>
      <c r="B49" s="226"/>
      <c r="C49" s="226"/>
      <c r="D49" s="226"/>
      <c r="E49" s="226"/>
      <c r="F49" s="226"/>
      <c r="G49" s="226"/>
      <c r="H49" s="226"/>
      <c r="I49" s="226"/>
      <c r="J49" s="226"/>
      <c r="K49" s="226"/>
      <c r="L49" s="226"/>
      <c r="M49" s="226"/>
      <c r="N49" s="226"/>
      <c r="Q49" s="228"/>
    </row>
    <row r="50" spans="1:17" s="227" customFormat="1" x14ac:dyDescent="0.2">
      <c r="A50" s="226"/>
      <c r="B50" s="226"/>
      <c r="C50" s="226"/>
      <c r="D50" s="226"/>
      <c r="E50" s="226"/>
      <c r="F50" s="226"/>
      <c r="G50" s="226"/>
      <c r="H50" s="226"/>
      <c r="I50" s="226"/>
      <c r="J50" s="226"/>
      <c r="K50" s="226"/>
      <c r="L50" s="226"/>
      <c r="M50" s="226"/>
      <c r="N50" s="226"/>
      <c r="Q50" s="228"/>
    </row>
    <row r="51" spans="1:17" s="227" customFormat="1" ht="13.5" x14ac:dyDescent="0.2">
      <c r="A51" s="226"/>
      <c r="B51" s="134"/>
      <c r="C51" s="226"/>
      <c r="D51" s="226"/>
      <c r="E51" s="226"/>
      <c r="F51" s="226"/>
      <c r="G51" s="226"/>
      <c r="H51" s="226"/>
      <c r="I51" s="226"/>
      <c r="J51" s="226"/>
      <c r="K51" s="226"/>
      <c r="L51" s="226"/>
      <c r="M51" s="226"/>
      <c r="N51" s="226"/>
      <c r="Q51" s="228"/>
    </row>
    <row r="52" spans="1:17" s="227" customFormat="1" x14ac:dyDescent="0.2">
      <c r="A52" s="226"/>
      <c r="B52" s="226"/>
      <c r="C52" s="226"/>
      <c r="D52" s="226"/>
      <c r="E52" s="226"/>
      <c r="F52" s="226"/>
      <c r="G52" s="226"/>
      <c r="H52" s="226"/>
      <c r="I52" s="226"/>
      <c r="J52" s="226"/>
      <c r="K52" s="226"/>
      <c r="L52" s="226"/>
      <c r="M52" s="226"/>
      <c r="N52" s="226"/>
      <c r="Q52" s="228"/>
    </row>
    <row r="53" spans="1:17" s="227" customFormat="1" x14ac:dyDescent="0.2">
      <c r="A53" s="226"/>
      <c r="B53" s="226"/>
      <c r="C53" s="226"/>
      <c r="D53" s="226"/>
      <c r="E53" s="226"/>
      <c r="F53" s="226"/>
      <c r="G53" s="226"/>
      <c r="H53" s="226"/>
      <c r="I53" s="226"/>
      <c r="J53" s="226"/>
      <c r="K53" s="226"/>
      <c r="L53" s="226"/>
      <c r="M53" s="226"/>
      <c r="N53" s="226"/>
      <c r="Q53" s="228"/>
    </row>
    <row r="54" spans="1:17" s="227" customFormat="1" x14ac:dyDescent="0.2">
      <c r="A54" s="226"/>
      <c r="B54" s="226"/>
      <c r="C54" s="226"/>
      <c r="D54" s="226"/>
      <c r="E54" s="226"/>
      <c r="F54" s="226"/>
      <c r="G54" s="226"/>
      <c r="H54" s="226"/>
      <c r="I54" s="226"/>
      <c r="J54" s="226"/>
      <c r="K54" s="226"/>
      <c r="L54" s="226"/>
      <c r="M54" s="226"/>
      <c r="N54" s="226"/>
      <c r="Q54" s="228"/>
    </row>
    <row r="55" spans="1:17" s="227" customFormat="1" x14ac:dyDescent="0.2">
      <c r="A55" s="226"/>
      <c r="B55" s="226"/>
      <c r="C55" s="226"/>
      <c r="D55" s="226"/>
      <c r="E55" s="226"/>
      <c r="F55" s="226"/>
      <c r="G55" s="226"/>
      <c r="H55" s="226"/>
      <c r="I55" s="226"/>
      <c r="J55" s="226"/>
      <c r="K55" s="226"/>
      <c r="L55" s="226"/>
      <c r="M55" s="226"/>
      <c r="N55" s="226"/>
      <c r="Q55" s="228"/>
    </row>
    <row r="56" spans="1:17" s="227" customFormat="1" x14ac:dyDescent="0.2">
      <c r="A56" s="226"/>
      <c r="B56" s="226"/>
      <c r="C56" s="226"/>
      <c r="D56" s="226"/>
      <c r="E56" s="226"/>
      <c r="F56" s="226"/>
      <c r="G56" s="226"/>
      <c r="H56" s="226"/>
      <c r="I56" s="226"/>
      <c r="J56" s="226"/>
      <c r="K56" s="226"/>
      <c r="L56" s="226"/>
      <c r="M56" s="226"/>
      <c r="N56" s="226"/>
      <c r="Q56" s="228"/>
    </row>
    <row r="57" spans="1:17" s="227" customFormat="1" x14ac:dyDescent="0.2">
      <c r="A57" s="226"/>
      <c r="B57" s="226"/>
      <c r="C57" s="226"/>
      <c r="D57" s="226"/>
      <c r="E57" s="226"/>
      <c r="F57" s="226"/>
      <c r="G57" s="226"/>
      <c r="H57" s="226"/>
      <c r="I57" s="226"/>
      <c r="J57" s="226"/>
      <c r="K57" s="226"/>
      <c r="L57" s="226"/>
      <c r="M57" s="226"/>
      <c r="N57" s="226"/>
      <c r="Q57" s="228"/>
    </row>
    <row r="58" spans="1:17" s="227" customFormat="1" x14ac:dyDescent="0.2">
      <c r="A58" s="226"/>
      <c r="B58" s="226"/>
      <c r="C58" s="226"/>
      <c r="D58" s="226"/>
      <c r="E58" s="226"/>
      <c r="F58" s="226"/>
      <c r="G58" s="226"/>
      <c r="H58" s="226"/>
      <c r="I58" s="226"/>
      <c r="J58" s="226"/>
      <c r="K58" s="226"/>
      <c r="L58" s="226"/>
      <c r="M58" s="226"/>
      <c r="N58" s="226"/>
      <c r="Q58" s="228"/>
    </row>
    <row r="59" spans="1:17" s="227" customFormat="1" x14ac:dyDescent="0.2">
      <c r="A59" s="226"/>
      <c r="B59" s="226"/>
      <c r="C59" s="226"/>
      <c r="D59" s="226"/>
      <c r="E59" s="226"/>
      <c r="F59" s="226"/>
      <c r="G59" s="226"/>
      <c r="H59" s="226"/>
      <c r="I59" s="226"/>
      <c r="J59" s="226"/>
      <c r="K59" s="226"/>
      <c r="L59" s="226"/>
      <c r="M59" s="226"/>
      <c r="N59" s="226"/>
      <c r="Q59" s="228"/>
    </row>
    <row r="60" spans="1:17" s="227" customFormat="1" x14ac:dyDescent="0.2">
      <c r="A60" s="226"/>
      <c r="B60" s="226"/>
      <c r="C60" s="226"/>
      <c r="D60" s="226"/>
      <c r="E60" s="226"/>
      <c r="F60" s="226"/>
      <c r="G60" s="226"/>
      <c r="H60" s="226"/>
      <c r="I60" s="226"/>
      <c r="J60" s="226"/>
      <c r="K60" s="226"/>
      <c r="L60" s="226"/>
      <c r="M60" s="226"/>
      <c r="N60" s="226"/>
      <c r="Q60" s="228"/>
    </row>
    <row r="61" spans="1:17" s="227" customFormat="1" ht="12" customHeight="1" x14ac:dyDescent="0.2">
      <c r="A61" s="226"/>
      <c r="B61" s="226"/>
      <c r="C61" s="226"/>
      <c r="D61" s="226"/>
      <c r="E61" s="226"/>
      <c r="F61" s="226"/>
      <c r="G61" s="226"/>
      <c r="H61" s="226"/>
      <c r="I61" s="226"/>
      <c r="J61" s="226"/>
      <c r="K61" s="226"/>
      <c r="L61" s="226"/>
      <c r="M61" s="226"/>
      <c r="N61" s="226"/>
      <c r="Q61" s="228"/>
    </row>
    <row r="62" spans="1:17" s="227" customFormat="1" x14ac:dyDescent="0.2">
      <c r="A62" s="226"/>
      <c r="B62" s="226"/>
      <c r="C62" s="226"/>
      <c r="D62" s="226"/>
      <c r="E62" s="226"/>
      <c r="F62" s="226"/>
      <c r="G62" s="226"/>
      <c r="H62" s="226"/>
      <c r="I62" s="226"/>
      <c r="J62" s="226"/>
      <c r="K62" s="226"/>
      <c r="L62" s="226"/>
      <c r="M62" s="226"/>
      <c r="N62" s="226"/>
      <c r="Q62" s="228"/>
    </row>
    <row r="63" spans="1:17" s="227" customFormat="1" ht="7.15" customHeight="1" x14ac:dyDescent="0.2">
      <c r="A63" s="226"/>
      <c r="B63" s="226"/>
      <c r="C63" s="226"/>
      <c r="D63" s="226"/>
      <c r="E63" s="226"/>
      <c r="F63" s="226"/>
      <c r="G63" s="226"/>
      <c r="H63" s="226"/>
      <c r="I63" s="226"/>
      <c r="J63" s="226"/>
      <c r="K63" s="226"/>
      <c r="L63" s="226"/>
      <c r="M63" s="226"/>
      <c r="N63" s="226"/>
      <c r="Q63" s="228"/>
    </row>
    <row r="64" spans="1:17" s="227" customFormat="1" x14ac:dyDescent="0.2">
      <c r="A64" s="226"/>
      <c r="B64" s="226"/>
      <c r="C64" s="226"/>
      <c r="D64" s="226"/>
      <c r="E64" s="226"/>
      <c r="F64" s="226"/>
      <c r="G64" s="226"/>
      <c r="H64" s="226"/>
      <c r="I64" s="226"/>
      <c r="J64" s="226"/>
      <c r="K64" s="226"/>
      <c r="L64" s="226"/>
      <c r="M64" s="226"/>
      <c r="N64" s="226"/>
      <c r="Q64" s="228"/>
    </row>
    <row r="65" spans="1:17" s="227" customFormat="1" ht="17.45" customHeight="1" x14ac:dyDescent="0.2">
      <c r="A65" s="226"/>
      <c r="B65" s="226"/>
      <c r="C65" s="226"/>
      <c r="D65" s="226"/>
      <c r="E65" s="226"/>
      <c r="F65" s="226"/>
      <c r="G65" s="226"/>
      <c r="H65" s="226"/>
      <c r="I65" s="226"/>
      <c r="J65" s="226"/>
      <c r="K65" s="226"/>
      <c r="L65" s="226"/>
      <c r="M65" s="226"/>
      <c r="N65" s="226"/>
      <c r="Q65" s="228"/>
    </row>
    <row r="66" spans="1:17" s="227" customFormat="1" ht="15" customHeight="1" x14ac:dyDescent="0.2">
      <c r="A66" s="226"/>
      <c r="B66" s="226"/>
      <c r="C66" s="226"/>
      <c r="D66" s="226"/>
      <c r="E66" s="324">
        <v>19</v>
      </c>
      <c r="F66" s="324"/>
      <c r="G66" s="324"/>
      <c r="H66" s="324"/>
      <c r="I66" s="324"/>
      <c r="J66" s="324"/>
      <c r="K66" s="324"/>
      <c r="L66" s="324"/>
      <c r="M66" s="324"/>
      <c r="N66" s="226"/>
      <c r="Q66" s="228"/>
    </row>
    <row r="67" spans="1:17" s="227" customFormat="1" ht="9" customHeight="1" x14ac:dyDescent="0.2">
      <c r="A67" s="226"/>
      <c r="B67" s="226"/>
      <c r="C67" s="226"/>
      <c r="D67" s="226"/>
      <c r="E67" s="226"/>
      <c r="F67" s="226"/>
      <c r="G67" s="226"/>
      <c r="H67" s="226"/>
      <c r="I67" s="226"/>
      <c r="J67" s="226"/>
      <c r="K67" s="226"/>
      <c r="L67" s="226"/>
      <c r="M67" s="226"/>
      <c r="N67" s="226"/>
      <c r="Q67" s="228"/>
    </row>
    <row r="68" spans="1:17" s="227" customFormat="1" ht="9" customHeight="1" x14ac:dyDescent="0.2">
      <c r="A68" s="226"/>
      <c r="B68" s="226"/>
      <c r="C68" s="226"/>
      <c r="D68" s="226"/>
      <c r="E68" s="226"/>
      <c r="F68" s="226"/>
      <c r="G68" s="226"/>
      <c r="H68" s="226"/>
      <c r="I68" s="226"/>
      <c r="J68" s="226"/>
      <c r="K68" s="226"/>
      <c r="L68" s="226"/>
      <c r="M68" s="226"/>
      <c r="N68" s="226"/>
      <c r="Q68" s="228"/>
    </row>
    <row r="69" spans="1:17" s="227" customFormat="1" x14ac:dyDescent="0.2">
      <c r="A69" s="249"/>
      <c r="B69" s="249"/>
      <c r="C69" s="249"/>
      <c r="D69" s="249"/>
      <c r="E69" s="249"/>
      <c r="F69" s="249"/>
      <c r="G69" s="249"/>
      <c r="H69" s="249"/>
      <c r="I69" s="249"/>
      <c r="J69" s="249"/>
      <c r="K69" s="249"/>
      <c r="L69" s="249"/>
      <c r="M69" s="249"/>
      <c r="N69" s="249"/>
      <c r="Q69" s="228"/>
    </row>
    <row r="70" spans="1:17" s="227" customFormat="1" x14ac:dyDescent="0.2">
      <c r="A70" s="254"/>
      <c r="B70" s="254"/>
      <c r="C70" s="254"/>
      <c r="D70" s="254"/>
      <c r="E70" s="254"/>
      <c r="F70" s="254"/>
      <c r="G70" s="254"/>
      <c r="H70" s="254"/>
      <c r="I70" s="254"/>
      <c r="J70" s="254"/>
      <c r="K70" s="254"/>
      <c r="L70" s="254"/>
      <c r="M70" s="254"/>
      <c r="N70" s="254"/>
      <c r="Q70" s="228"/>
    </row>
    <row r="71" spans="1:17" s="227" customFormat="1" x14ac:dyDescent="0.2">
      <c r="A71" s="254"/>
      <c r="B71" s="254"/>
      <c r="C71" s="254"/>
      <c r="D71" s="254"/>
      <c r="E71" s="254"/>
      <c r="F71" s="254"/>
      <c r="G71" s="254"/>
      <c r="H71" s="254"/>
      <c r="I71" s="254"/>
      <c r="J71" s="254"/>
      <c r="K71" s="254"/>
      <c r="L71" s="254"/>
      <c r="M71" s="254"/>
      <c r="N71" s="254"/>
      <c r="Q71" s="228"/>
    </row>
    <row r="72" spans="1:17" s="227" customFormat="1" x14ac:dyDescent="0.2">
      <c r="A72" s="254"/>
      <c r="B72" s="254"/>
      <c r="C72" s="254"/>
      <c r="D72" s="254"/>
      <c r="E72" s="254"/>
      <c r="F72" s="254"/>
      <c r="G72" s="254"/>
      <c r="H72" s="254"/>
      <c r="I72" s="254"/>
      <c r="J72" s="254"/>
      <c r="K72" s="254"/>
      <c r="L72" s="254"/>
      <c r="M72" s="254"/>
      <c r="N72" s="254"/>
      <c r="Q72" s="228"/>
    </row>
  </sheetData>
  <mergeCells count="16">
    <mergeCell ref="B7:M7"/>
    <mergeCell ref="B10:M10"/>
    <mergeCell ref="B12:D13"/>
    <mergeCell ref="E12:G12"/>
    <mergeCell ref="H12:J12"/>
    <mergeCell ref="K12:M12"/>
    <mergeCell ref="H36:I36"/>
    <mergeCell ref="J36:K36"/>
    <mergeCell ref="L36:M36"/>
    <mergeCell ref="E66:M66"/>
    <mergeCell ref="B19:C21"/>
    <mergeCell ref="D19:D21"/>
    <mergeCell ref="E19:M19"/>
    <mergeCell ref="E20:G20"/>
    <mergeCell ref="H20:J20"/>
    <mergeCell ref="K20:M20"/>
  </mergeCells>
  <pageMargins left="0" right="0" top="0" bottom="0" header="0" footer="0"/>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3554-F86A-4CB8-9D7B-CCB622C044C9}">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245</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10528</v>
      </c>
      <c r="Q14" s="250">
        <f>F15</f>
        <v>11840</v>
      </c>
    </row>
    <row r="15" spans="1:17" ht="12.6" customHeight="1" x14ac:dyDescent="0.2">
      <c r="A15" s="226"/>
      <c r="B15" s="235" t="s">
        <v>235</v>
      </c>
      <c r="C15" s="226"/>
      <c r="D15" s="226"/>
      <c r="E15" s="236">
        <v>10528</v>
      </c>
      <c r="F15" s="236">
        <v>11840</v>
      </c>
      <c r="G15" s="236">
        <v>22368</v>
      </c>
      <c r="H15" s="236">
        <v>2019</v>
      </c>
      <c r="I15" s="236">
        <v>2582</v>
      </c>
      <c r="J15" s="236">
        <v>4601</v>
      </c>
      <c r="K15" s="236">
        <v>12547</v>
      </c>
      <c r="L15" s="236">
        <v>14422</v>
      </c>
      <c r="M15" s="236">
        <v>26969</v>
      </c>
      <c r="N15" s="226"/>
      <c r="O15" s="249" t="s">
        <v>70</v>
      </c>
      <c r="P15" s="250">
        <f>H15</f>
        <v>2019</v>
      </c>
      <c r="Q15" s="250">
        <f>I15</f>
        <v>2582</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0</v>
      </c>
      <c r="F17" s="236">
        <v>0</v>
      </c>
      <c r="G17" s="236">
        <v>0</v>
      </c>
      <c r="H17" s="236">
        <v>0</v>
      </c>
      <c r="I17" s="236">
        <v>0</v>
      </c>
      <c r="J17" s="236">
        <v>0</v>
      </c>
      <c r="K17" s="236">
        <v>0</v>
      </c>
      <c r="L17" s="236">
        <v>0</v>
      </c>
      <c r="M17" s="236">
        <v>0</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152</v>
      </c>
      <c r="E22" s="236">
        <v>363</v>
      </c>
      <c r="F22" s="236">
        <v>537</v>
      </c>
      <c r="G22" s="236">
        <v>900</v>
      </c>
      <c r="H22" s="236">
        <v>763</v>
      </c>
      <c r="I22" s="236">
        <v>1061</v>
      </c>
      <c r="J22" s="236">
        <v>1824</v>
      </c>
      <c r="K22" s="236">
        <v>1126</v>
      </c>
      <c r="L22" s="236">
        <v>1598</v>
      </c>
      <c r="M22" s="236">
        <v>2724</v>
      </c>
      <c r="N22" s="226"/>
      <c r="O22" s="222"/>
      <c r="P22" s="270"/>
    </row>
    <row r="23" spans="1:17" ht="12.6" customHeight="1" x14ac:dyDescent="0.2">
      <c r="A23" s="226"/>
      <c r="B23" s="235" t="s">
        <v>193</v>
      </c>
      <c r="C23" s="226"/>
      <c r="D23" s="236">
        <v>29</v>
      </c>
      <c r="E23" s="236">
        <v>70</v>
      </c>
      <c r="F23" s="236">
        <v>79</v>
      </c>
      <c r="G23" s="236">
        <v>149</v>
      </c>
      <c r="H23" s="236">
        <v>197</v>
      </c>
      <c r="I23" s="236">
        <v>280</v>
      </c>
      <c r="J23" s="236">
        <v>477</v>
      </c>
      <c r="K23" s="236">
        <v>267</v>
      </c>
      <c r="L23" s="236">
        <v>359</v>
      </c>
      <c r="M23" s="236">
        <v>626</v>
      </c>
      <c r="N23" s="226"/>
      <c r="O23" s="222"/>
      <c r="P23" s="270"/>
    </row>
    <row r="24" spans="1:17" ht="12.6" customHeight="1" x14ac:dyDescent="0.2">
      <c r="A24" s="226"/>
      <c r="B24" s="235" t="s">
        <v>150</v>
      </c>
      <c r="C24" s="226"/>
      <c r="D24" s="236">
        <v>16</v>
      </c>
      <c r="E24" s="236">
        <v>20749</v>
      </c>
      <c r="F24" s="236">
        <v>23099</v>
      </c>
      <c r="G24" s="236">
        <v>43848</v>
      </c>
      <c r="H24" s="236">
        <v>3966</v>
      </c>
      <c r="I24" s="236">
        <v>5058</v>
      </c>
      <c r="J24" s="236">
        <v>9024</v>
      </c>
      <c r="K24" s="236">
        <v>24715</v>
      </c>
      <c r="L24" s="236">
        <v>28157</v>
      </c>
      <c r="M24" s="236">
        <v>52872</v>
      </c>
      <c r="N24" s="226"/>
      <c r="O24" s="222"/>
      <c r="P24" s="270"/>
    </row>
    <row r="25" spans="1:17" ht="12.6" customHeight="1" x14ac:dyDescent="0.2">
      <c r="A25" s="226"/>
      <c r="B25" s="235" t="s">
        <v>157</v>
      </c>
      <c r="C25" s="226"/>
      <c r="D25" s="236">
        <v>15</v>
      </c>
      <c r="E25" s="236">
        <v>362</v>
      </c>
      <c r="F25" s="236">
        <v>522</v>
      </c>
      <c r="G25" s="236">
        <v>884</v>
      </c>
      <c r="H25" s="236">
        <v>0</v>
      </c>
      <c r="I25" s="236">
        <v>0</v>
      </c>
      <c r="J25" s="236">
        <v>0</v>
      </c>
      <c r="K25" s="236">
        <v>362</v>
      </c>
      <c r="L25" s="236">
        <v>522</v>
      </c>
      <c r="M25" s="236">
        <v>884</v>
      </c>
      <c r="N25" s="226"/>
      <c r="O25" s="222"/>
      <c r="P25" s="270"/>
    </row>
    <row r="26" spans="1:17" ht="12.6" customHeight="1" x14ac:dyDescent="0.2">
      <c r="A26" s="226"/>
      <c r="B26" s="235" t="s">
        <v>153</v>
      </c>
      <c r="C26" s="226"/>
      <c r="D26" s="236">
        <v>13</v>
      </c>
      <c r="E26" s="236">
        <v>178</v>
      </c>
      <c r="F26" s="236">
        <v>164</v>
      </c>
      <c r="G26" s="236">
        <v>342</v>
      </c>
      <c r="H26" s="236">
        <v>0</v>
      </c>
      <c r="I26" s="236">
        <v>0</v>
      </c>
      <c r="J26" s="236">
        <v>0</v>
      </c>
      <c r="K26" s="236">
        <v>178</v>
      </c>
      <c r="L26" s="236">
        <v>164</v>
      </c>
      <c r="M26" s="236">
        <v>342</v>
      </c>
      <c r="N26" s="226"/>
      <c r="O26" s="222"/>
      <c r="P26" s="270"/>
    </row>
    <row r="27" spans="1:17" ht="12.6" customHeight="1" x14ac:dyDescent="0.2">
      <c r="A27" s="226"/>
      <c r="B27" s="235" t="s">
        <v>151</v>
      </c>
      <c r="C27" s="226"/>
      <c r="D27" s="236">
        <v>7</v>
      </c>
      <c r="E27" s="236">
        <v>88</v>
      </c>
      <c r="F27" s="236">
        <v>125</v>
      </c>
      <c r="G27" s="236">
        <v>213</v>
      </c>
      <c r="H27" s="236">
        <v>58</v>
      </c>
      <c r="I27" s="236">
        <v>63</v>
      </c>
      <c r="J27" s="236">
        <v>121</v>
      </c>
      <c r="K27" s="236">
        <v>146</v>
      </c>
      <c r="L27" s="236">
        <v>188</v>
      </c>
      <c r="M27" s="236">
        <v>334</v>
      </c>
      <c r="N27" s="226"/>
      <c r="O27" s="222"/>
      <c r="P27" s="270"/>
    </row>
    <row r="28" spans="1:17" ht="12.6" customHeight="1" x14ac:dyDescent="0.2">
      <c r="A28" s="226"/>
      <c r="B28" s="235" t="s">
        <v>187</v>
      </c>
      <c r="C28" s="226"/>
      <c r="D28" s="236">
        <v>7</v>
      </c>
      <c r="E28" s="236">
        <v>56</v>
      </c>
      <c r="F28" s="236">
        <v>59</v>
      </c>
      <c r="G28" s="236">
        <v>115</v>
      </c>
      <c r="H28" s="236">
        <v>14</v>
      </c>
      <c r="I28" s="236">
        <v>16</v>
      </c>
      <c r="J28" s="236">
        <v>30</v>
      </c>
      <c r="K28" s="236">
        <v>70</v>
      </c>
      <c r="L28" s="236">
        <v>75</v>
      </c>
      <c r="M28" s="236">
        <v>145</v>
      </c>
      <c r="N28" s="226"/>
      <c r="O28" s="222"/>
      <c r="P28" s="270"/>
    </row>
    <row r="29" spans="1:17" ht="12.6" customHeight="1" x14ac:dyDescent="0.2">
      <c r="A29" s="226"/>
      <c r="B29" s="235" t="s">
        <v>149</v>
      </c>
      <c r="C29" s="226"/>
      <c r="D29" s="236">
        <v>5</v>
      </c>
      <c r="E29" s="236">
        <v>23</v>
      </c>
      <c r="F29" s="236">
        <v>32</v>
      </c>
      <c r="G29" s="236">
        <v>55</v>
      </c>
      <c r="H29" s="236">
        <v>2</v>
      </c>
      <c r="I29" s="236">
        <v>3</v>
      </c>
      <c r="J29" s="236">
        <v>5</v>
      </c>
      <c r="K29" s="236">
        <v>25</v>
      </c>
      <c r="L29" s="236">
        <v>35</v>
      </c>
      <c r="M29" s="236">
        <v>60</v>
      </c>
      <c r="N29" s="226"/>
      <c r="O29" s="222"/>
      <c r="P29" s="270"/>
    </row>
    <row r="30" spans="1:17" ht="12.6" customHeight="1" x14ac:dyDescent="0.2">
      <c r="A30" s="226"/>
      <c r="B30" s="235" t="s">
        <v>154</v>
      </c>
      <c r="C30" s="226"/>
      <c r="D30" s="236">
        <v>3</v>
      </c>
      <c r="E30" s="236">
        <v>111</v>
      </c>
      <c r="F30" s="236">
        <v>155</v>
      </c>
      <c r="G30" s="236">
        <v>266</v>
      </c>
      <c r="H30" s="236">
        <v>0</v>
      </c>
      <c r="I30" s="236">
        <v>0</v>
      </c>
      <c r="J30" s="236">
        <v>0</v>
      </c>
      <c r="K30" s="236">
        <v>111</v>
      </c>
      <c r="L30" s="236">
        <v>155</v>
      </c>
      <c r="M30" s="236">
        <v>266</v>
      </c>
      <c r="N30" s="226"/>
      <c r="O30" s="222"/>
      <c r="P30" s="270"/>
    </row>
    <row r="31" spans="1:17" ht="12.6" customHeight="1" x14ac:dyDescent="0.2">
      <c r="A31" s="226"/>
      <c r="B31" s="235" t="s">
        <v>159</v>
      </c>
      <c r="C31" s="226"/>
      <c r="D31" s="236">
        <v>2</v>
      </c>
      <c r="E31" s="236">
        <v>26</v>
      </c>
      <c r="F31" s="236">
        <v>19</v>
      </c>
      <c r="G31" s="236">
        <v>45</v>
      </c>
      <c r="H31" s="236">
        <v>0</v>
      </c>
      <c r="I31" s="236">
        <v>0</v>
      </c>
      <c r="J31" s="236">
        <v>0</v>
      </c>
      <c r="K31" s="236">
        <v>26</v>
      </c>
      <c r="L31" s="236">
        <v>19</v>
      </c>
      <c r="M31" s="236">
        <v>45</v>
      </c>
      <c r="N31" s="226"/>
      <c r="O31" s="222"/>
      <c r="P31" s="270"/>
    </row>
    <row r="32" spans="1:17" ht="12.6" customHeight="1" x14ac:dyDescent="0.2">
      <c r="A32" s="226"/>
      <c r="B32" s="235" t="s">
        <v>158</v>
      </c>
      <c r="C32" s="226"/>
      <c r="D32" s="236">
        <v>1</v>
      </c>
      <c r="E32" s="236">
        <v>16</v>
      </c>
      <c r="F32" s="236">
        <v>20</v>
      </c>
      <c r="G32" s="236">
        <v>36</v>
      </c>
      <c r="H32" s="236">
        <v>0</v>
      </c>
      <c r="I32" s="236">
        <v>0</v>
      </c>
      <c r="J32" s="236">
        <v>0</v>
      </c>
      <c r="K32" s="236">
        <v>16</v>
      </c>
      <c r="L32" s="236">
        <v>20</v>
      </c>
      <c r="M32" s="236">
        <v>36</v>
      </c>
      <c r="N32" s="226"/>
      <c r="O32" s="222"/>
      <c r="P32" s="270"/>
    </row>
    <row r="33" spans="1:17" ht="12.6" customHeight="1" x14ac:dyDescent="0.2">
      <c r="A33" s="226"/>
      <c r="B33" s="235" t="s">
        <v>156</v>
      </c>
      <c r="C33" s="226"/>
      <c r="D33" s="236">
        <v>1</v>
      </c>
      <c r="E33" s="236">
        <v>30</v>
      </c>
      <c r="F33" s="236">
        <v>35</v>
      </c>
      <c r="G33" s="236">
        <v>65</v>
      </c>
      <c r="H33" s="236">
        <v>0</v>
      </c>
      <c r="I33" s="236">
        <v>0</v>
      </c>
      <c r="J33" s="236">
        <v>0</v>
      </c>
      <c r="K33" s="236">
        <v>30</v>
      </c>
      <c r="L33" s="236">
        <v>35</v>
      </c>
      <c r="M33" s="236">
        <v>65</v>
      </c>
      <c r="N33" s="226"/>
      <c r="O33" s="222"/>
      <c r="P33" s="270"/>
    </row>
    <row r="34" spans="1:17" ht="12.6" customHeight="1" x14ac:dyDescent="0.2">
      <c r="A34" s="226"/>
      <c r="B34" s="241" t="s">
        <v>26</v>
      </c>
      <c r="C34" s="241"/>
      <c r="D34" s="242">
        <f>SUM(D22:D33)</f>
        <v>251</v>
      </c>
      <c r="E34" s="242">
        <f t="shared" ref="E34:M34" si="0">SUM(E22:E33)</f>
        <v>22072</v>
      </c>
      <c r="F34" s="242">
        <f t="shared" si="0"/>
        <v>24846</v>
      </c>
      <c r="G34" s="242">
        <f t="shared" si="0"/>
        <v>46918</v>
      </c>
      <c r="H34" s="242">
        <f t="shared" si="0"/>
        <v>5000</v>
      </c>
      <c r="I34" s="242">
        <f t="shared" si="0"/>
        <v>6481</v>
      </c>
      <c r="J34" s="242">
        <f t="shared" si="0"/>
        <v>11481</v>
      </c>
      <c r="K34" s="242">
        <f t="shared" si="0"/>
        <v>27072</v>
      </c>
      <c r="L34" s="242">
        <f t="shared" si="0"/>
        <v>31327</v>
      </c>
      <c r="M34" s="242">
        <f t="shared" si="0"/>
        <v>58399</v>
      </c>
      <c r="N34" s="226"/>
      <c r="O34" s="222"/>
      <c r="P34" s="250"/>
    </row>
    <row r="35" spans="1:17" s="248" customFormat="1" ht="18.600000000000001" customHeight="1" x14ac:dyDescent="0.2">
      <c r="A35" s="243"/>
      <c r="B35" s="244"/>
      <c r="C35" s="244"/>
      <c r="D35" s="245"/>
      <c r="E35" s="245"/>
      <c r="F35" s="245"/>
      <c r="G35" s="245"/>
      <c r="H35" s="323" t="s">
        <v>54</v>
      </c>
      <c r="I35" s="323"/>
      <c r="J35" s="323" t="s">
        <v>55</v>
      </c>
      <c r="K35" s="323"/>
      <c r="L35" s="323" t="s">
        <v>26</v>
      </c>
      <c r="M35" s="323"/>
      <c r="N35" s="243"/>
      <c r="O35" s="222"/>
      <c r="P35" s="247"/>
    </row>
    <row r="36" spans="1:17" ht="12.6" customHeight="1" x14ac:dyDescent="0.2">
      <c r="A36" s="226"/>
      <c r="B36" s="233" t="s">
        <v>241</v>
      </c>
      <c r="C36" s="233"/>
      <c r="D36" s="233"/>
      <c r="E36" s="234"/>
      <c r="F36" s="234"/>
      <c r="G36" s="234"/>
      <c r="H36" s="234"/>
      <c r="I36" s="234"/>
      <c r="J36" s="234"/>
      <c r="K36" s="234"/>
      <c r="L36" s="234"/>
      <c r="M36" s="234"/>
      <c r="N36" s="226"/>
      <c r="P36" s="250"/>
    </row>
    <row r="37" spans="1:17" ht="12.6" customHeight="1" x14ac:dyDescent="0.2">
      <c r="A37" s="226"/>
      <c r="B37" s="235" t="s">
        <v>242</v>
      </c>
      <c r="C37" s="226"/>
      <c r="D37" s="226"/>
      <c r="E37" s="236"/>
      <c r="F37" s="236"/>
      <c r="G37" s="236"/>
      <c r="H37" s="236"/>
      <c r="I37" s="236">
        <v>0</v>
      </c>
      <c r="J37" s="236"/>
      <c r="K37" s="236">
        <v>0</v>
      </c>
      <c r="L37" s="236"/>
      <c r="M37" s="236">
        <v>0</v>
      </c>
      <c r="N37" s="226"/>
      <c r="P37" s="250"/>
    </row>
    <row r="38" spans="1:17" ht="12.6" customHeight="1" x14ac:dyDescent="0.2">
      <c r="A38" s="226"/>
      <c r="B38" s="233" t="s">
        <v>243</v>
      </c>
      <c r="C38" s="233"/>
      <c r="D38" s="233"/>
      <c r="E38" s="234"/>
      <c r="F38" s="234"/>
      <c r="G38" s="234"/>
      <c r="H38" s="234"/>
      <c r="I38" s="234"/>
      <c r="J38" s="234"/>
      <c r="K38" s="234"/>
      <c r="L38" s="234"/>
      <c r="M38" s="234"/>
      <c r="N38" s="226"/>
      <c r="P38" s="250"/>
    </row>
    <row r="39" spans="1:17" ht="12.6" customHeight="1" x14ac:dyDescent="0.2">
      <c r="A39" s="226"/>
      <c r="B39" s="235" t="s">
        <v>242</v>
      </c>
      <c r="C39" s="226"/>
      <c r="D39" s="226"/>
      <c r="E39" s="236"/>
      <c r="F39" s="236"/>
      <c r="G39" s="236"/>
      <c r="H39" s="236"/>
      <c r="I39" s="236">
        <v>0</v>
      </c>
      <c r="J39" s="236"/>
      <c r="K39" s="236">
        <v>0</v>
      </c>
      <c r="L39" s="236"/>
      <c r="M39" s="236">
        <v>0</v>
      </c>
      <c r="N39" s="226"/>
      <c r="P39" s="250"/>
    </row>
    <row r="40" spans="1:17" ht="2.4500000000000002" customHeight="1" thickBot="1" x14ac:dyDescent="0.25">
      <c r="A40" s="226"/>
      <c r="B40" s="230"/>
      <c r="C40" s="230"/>
      <c r="D40" s="230"/>
      <c r="E40" s="230"/>
      <c r="F40" s="230"/>
      <c r="G40" s="230"/>
      <c r="H40" s="230"/>
      <c r="I40" s="230"/>
      <c r="J40" s="230"/>
      <c r="K40" s="230"/>
      <c r="L40" s="230"/>
      <c r="M40" s="230"/>
      <c r="N40" s="226"/>
    </row>
    <row r="41" spans="1:17" s="227" customFormat="1" ht="12.75" customHeight="1" x14ac:dyDescent="0.2">
      <c r="A41" s="226"/>
      <c r="B41" s="251" t="s">
        <v>246</v>
      </c>
      <c r="C41" s="226"/>
      <c r="D41" s="226"/>
      <c r="E41" s="226"/>
      <c r="F41" s="226"/>
      <c r="G41" s="226"/>
      <c r="H41" s="226"/>
      <c r="I41" s="226"/>
      <c r="J41" s="226"/>
      <c r="K41" s="226"/>
      <c r="L41" s="226"/>
      <c r="M41" s="226"/>
      <c r="N41" s="226"/>
      <c r="O41" s="249"/>
      <c r="P41" s="249"/>
      <c r="Q41" s="249"/>
    </row>
    <row r="42" spans="1:17" s="227" customFormat="1" x14ac:dyDescent="0.2">
      <c r="A42" s="226"/>
      <c r="B42" s="252" t="s">
        <v>203</v>
      </c>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ht="7.5" customHeight="1" x14ac:dyDescent="0.2">
      <c r="A44" s="226"/>
      <c r="B44" s="226"/>
      <c r="C44" s="226"/>
      <c r="D44" s="226"/>
      <c r="E44" s="226"/>
      <c r="F44" s="226"/>
      <c r="G44" s="226"/>
      <c r="H44" s="226"/>
      <c r="I44" s="226"/>
      <c r="J44" s="226"/>
      <c r="K44" s="226"/>
      <c r="L44" s="226"/>
      <c r="M44" s="226"/>
      <c r="N44" s="226"/>
      <c r="O44" s="249"/>
      <c r="P44" s="249"/>
      <c r="Q44" s="249"/>
    </row>
    <row r="45" spans="1:17" s="227" customFormat="1" ht="13.5" x14ac:dyDescent="0.2">
      <c r="A45" s="226"/>
      <c r="B45" s="253" t="s">
        <v>247</v>
      </c>
      <c r="C45" s="226"/>
      <c r="D45" s="226"/>
      <c r="E45" s="226"/>
      <c r="F45" s="226"/>
      <c r="G45" s="226"/>
      <c r="H45" s="226"/>
      <c r="I45" s="226"/>
      <c r="J45" s="226"/>
      <c r="K45" s="226"/>
      <c r="L45" s="226"/>
      <c r="M45" s="226"/>
      <c r="N45" s="226"/>
      <c r="O45" s="249"/>
      <c r="P45" s="249"/>
      <c r="Q45" s="249"/>
    </row>
    <row r="46" spans="1:17" s="227" customFormat="1" ht="11.45" customHeigh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ht="13.5" x14ac:dyDescent="0.2">
      <c r="A52" s="226"/>
      <c r="B52" s="134"/>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2" customHeight="1" x14ac:dyDescent="0.2">
      <c r="A62" s="226"/>
      <c r="B62" s="226"/>
      <c r="C62" s="226"/>
      <c r="D62" s="226"/>
      <c r="E62" s="226"/>
      <c r="F62" s="226"/>
      <c r="G62" s="226"/>
      <c r="H62" s="226"/>
      <c r="I62" s="226"/>
      <c r="J62" s="226"/>
      <c r="K62" s="226"/>
      <c r="L62" s="226"/>
      <c r="M62" s="226"/>
      <c r="N62" s="226"/>
      <c r="O62" s="249"/>
      <c r="P62" s="249"/>
      <c r="Q62" s="249"/>
    </row>
    <row r="63" spans="1:17" s="227" customFormat="1" x14ac:dyDescent="0.2">
      <c r="A63" s="226"/>
      <c r="B63" s="226"/>
      <c r="C63" s="226"/>
      <c r="D63" s="226"/>
      <c r="E63" s="226"/>
      <c r="F63" s="226"/>
      <c r="G63" s="226"/>
      <c r="H63" s="226"/>
      <c r="I63" s="226"/>
      <c r="J63" s="226"/>
      <c r="K63" s="226"/>
      <c r="L63" s="226"/>
      <c r="M63" s="226"/>
      <c r="N63" s="226"/>
      <c r="O63" s="249"/>
      <c r="P63" s="249"/>
      <c r="Q63" s="249"/>
    </row>
    <row r="64" spans="1:17" s="227" customFormat="1" ht="7.15" customHeight="1" x14ac:dyDescent="0.2">
      <c r="A64" s="226"/>
      <c r="B64" s="226"/>
      <c r="C64" s="226"/>
      <c r="D64" s="226"/>
      <c r="E64" s="226"/>
      <c r="F64" s="226"/>
      <c r="G64" s="226"/>
      <c r="H64" s="226"/>
      <c r="I64" s="226"/>
      <c r="J64" s="226"/>
      <c r="K64" s="226"/>
      <c r="L64" s="226"/>
      <c r="M64" s="226"/>
      <c r="N64" s="226"/>
      <c r="O64" s="249"/>
      <c r="P64" s="249"/>
      <c r="Q64" s="249"/>
    </row>
    <row r="65" spans="1:17" s="227" customFormat="1" x14ac:dyDescent="0.2">
      <c r="A65" s="226"/>
      <c r="B65" s="226"/>
      <c r="C65" s="226"/>
      <c r="D65" s="226"/>
      <c r="E65" s="226"/>
      <c r="F65" s="226"/>
      <c r="G65" s="226"/>
      <c r="H65" s="226"/>
      <c r="I65" s="226"/>
      <c r="J65" s="226"/>
      <c r="K65" s="226"/>
      <c r="L65" s="226"/>
      <c r="M65" s="226"/>
      <c r="N65" s="226"/>
      <c r="O65" s="249"/>
      <c r="P65" s="249"/>
      <c r="Q65" s="249"/>
    </row>
    <row r="66" spans="1:17" s="227" customFormat="1" ht="17.45" customHeight="1" x14ac:dyDescent="0.2">
      <c r="A66" s="226"/>
      <c r="B66" s="226"/>
      <c r="C66" s="226"/>
      <c r="D66" s="226"/>
      <c r="E66" s="226"/>
      <c r="F66" s="226"/>
      <c r="G66" s="226"/>
      <c r="H66" s="226"/>
      <c r="I66" s="226"/>
      <c r="J66" s="226"/>
      <c r="K66" s="226"/>
      <c r="L66" s="226"/>
      <c r="M66" s="226"/>
      <c r="N66" s="226"/>
      <c r="O66" s="249"/>
      <c r="P66" s="249"/>
      <c r="Q66" s="249"/>
    </row>
    <row r="67" spans="1:17" s="227" customFormat="1" ht="15" customHeight="1" x14ac:dyDescent="0.2">
      <c r="A67" s="226"/>
      <c r="B67" s="226"/>
      <c r="C67" s="226"/>
      <c r="D67" s="226"/>
      <c r="E67" s="324">
        <v>20</v>
      </c>
      <c r="F67" s="324"/>
      <c r="G67" s="324"/>
      <c r="H67" s="324"/>
      <c r="I67" s="324"/>
      <c r="J67" s="324"/>
      <c r="K67" s="324"/>
      <c r="L67" s="324"/>
      <c r="M67" s="324"/>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6">
    <mergeCell ref="B7:M7"/>
    <mergeCell ref="B10:M10"/>
    <mergeCell ref="B12:D13"/>
    <mergeCell ref="E12:G12"/>
    <mergeCell ref="H12:J12"/>
    <mergeCell ref="K12:M12"/>
    <mergeCell ref="H35:I35"/>
    <mergeCell ref="J35:K35"/>
    <mergeCell ref="L35:M35"/>
    <mergeCell ref="E67:M67"/>
    <mergeCell ref="B19:C21"/>
    <mergeCell ref="D19:D21"/>
    <mergeCell ref="E19:M19"/>
    <mergeCell ref="E20:G20"/>
    <mergeCell ref="H20:J20"/>
    <mergeCell ref="K20:M20"/>
  </mergeCells>
  <pageMargins left="0" right="0" top="0" bottom="0" header="0" footer="0"/>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32B7-FA59-4C04-AD9B-AAB6FADFFD49}">
  <dimension ref="A1:Q69"/>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248</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43674</v>
      </c>
      <c r="Q14" s="250">
        <f>F15</f>
        <v>47667</v>
      </c>
    </row>
    <row r="15" spans="1:17" ht="12.6" customHeight="1" x14ac:dyDescent="0.2">
      <c r="A15" s="226"/>
      <c r="B15" s="235" t="s">
        <v>235</v>
      </c>
      <c r="C15" s="226"/>
      <c r="D15" s="226"/>
      <c r="E15" s="236">
        <v>43674</v>
      </c>
      <c r="F15" s="236">
        <v>47667</v>
      </c>
      <c r="G15" s="236">
        <v>91341</v>
      </c>
      <c r="H15" s="236">
        <v>5685</v>
      </c>
      <c r="I15" s="236">
        <v>6280</v>
      </c>
      <c r="J15" s="236">
        <v>11965</v>
      </c>
      <c r="K15" s="236">
        <v>49359</v>
      </c>
      <c r="L15" s="236">
        <v>53947</v>
      </c>
      <c r="M15" s="236">
        <v>103306</v>
      </c>
      <c r="N15" s="226"/>
      <c r="O15" s="249" t="s">
        <v>70</v>
      </c>
      <c r="P15" s="250">
        <f>H15</f>
        <v>5685</v>
      </c>
      <c r="Q15" s="250">
        <f>I15</f>
        <v>6280</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41543</v>
      </c>
      <c r="F17" s="236">
        <v>45119</v>
      </c>
      <c r="G17" s="236">
        <v>86662</v>
      </c>
      <c r="H17" s="236">
        <v>5685</v>
      </c>
      <c r="I17" s="236">
        <v>6280</v>
      </c>
      <c r="J17" s="236">
        <v>11965</v>
      </c>
      <c r="K17" s="236">
        <v>47228</v>
      </c>
      <c r="L17" s="236">
        <v>51399</v>
      </c>
      <c r="M17" s="236">
        <v>98627</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17</v>
      </c>
      <c r="E22" s="236">
        <v>236</v>
      </c>
      <c r="F22" s="236">
        <v>345</v>
      </c>
      <c r="G22" s="236">
        <v>581</v>
      </c>
      <c r="H22" s="236">
        <v>32</v>
      </c>
      <c r="I22" s="236">
        <v>33</v>
      </c>
      <c r="J22" s="236">
        <v>65</v>
      </c>
      <c r="K22" s="236">
        <v>268</v>
      </c>
      <c r="L22" s="236">
        <v>378</v>
      </c>
      <c r="M22" s="236">
        <v>646</v>
      </c>
      <c r="N22" s="226"/>
      <c r="O22" s="222"/>
      <c r="P22" s="250"/>
    </row>
    <row r="23" spans="1:17" ht="12.6" customHeight="1" x14ac:dyDescent="0.2">
      <c r="A23" s="226"/>
      <c r="B23" s="235" t="s">
        <v>149</v>
      </c>
      <c r="C23" s="226"/>
      <c r="D23" s="236">
        <v>13</v>
      </c>
      <c r="E23" s="236">
        <v>139</v>
      </c>
      <c r="F23" s="236">
        <v>197</v>
      </c>
      <c r="G23" s="236">
        <v>336</v>
      </c>
      <c r="H23" s="236">
        <v>0</v>
      </c>
      <c r="I23" s="236">
        <v>0</v>
      </c>
      <c r="J23" s="236">
        <v>0</v>
      </c>
      <c r="K23" s="236">
        <v>139</v>
      </c>
      <c r="L23" s="236">
        <v>197</v>
      </c>
      <c r="M23" s="236">
        <v>336</v>
      </c>
      <c r="N23" s="226"/>
      <c r="O23" s="222"/>
      <c r="P23" s="250"/>
    </row>
    <row r="24" spans="1:17" ht="12.6" customHeight="1" x14ac:dyDescent="0.2">
      <c r="A24" s="226"/>
      <c r="B24" s="235" t="s">
        <v>153</v>
      </c>
      <c r="C24" s="226"/>
      <c r="D24" s="236">
        <v>4</v>
      </c>
      <c r="E24" s="236">
        <v>32</v>
      </c>
      <c r="F24" s="236">
        <v>53</v>
      </c>
      <c r="G24" s="236">
        <v>85</v>
      </c>
      <c r="H24" s="236">
        <v>0</v>
      </c>
      <c r="I24" s="236">
        <v>0</v>
      </c>
      <c r="J24" s="236">
        <v>0</v>
      </c>
      <c r="K24" s="236">
        <v>32</v>
      </c>
      <c r="L24" s="236">
        <v>53</v>
      </c>
      <c r="M24" s="236">
        <v>85</v>
      </c>
      <c r="N24" s="226"/>
      <c r="O24" s="222"/>
      <c r="P24" s="250"/>
    </row>
    <row r="25" spans="1:17" ht="12.6" customHeight="1" x14ac:dyDescent="0.2">
      <c r="A25" s="226"/>
      <c r="B25" s="235" t="s">
        <v>193</v>
      </c>
      <c r="C25" s="226"/>
      <c r="D25" s="236">
        <v>3</v>
      </c>
      <c r="E25" s="236">
        <v>44</v>
      </c>
      <c r="F25" s="236">
        <v>58</v>
      </c>
      <c r="G25" s="236">
        <v>102</v>
      </c>
      <c r="H25" s="236">
        <v>0</v>
      </c>
      <c r="I25" s="236">
        <v>0</v>
      </c>
      <c r="J25" s="236">
        <v>0</v>
      </c>
      <c r="K25" s="236">
        <v>44</v>
      </c>
      <c r="L25" s="236">
        <v>58</v>
      </c>
      <c r="M25" s="236">
        <v>102</v>
      </c>
      <c r="N25" s="226"/>
      <c r="O25" s="222"/>
      <c r="P25" s="250"/>
    </row>
    <row r="26" spans="1:17" ht="12.6" customHeight="1" x14ac:dyDescent="0.2">
      <c r="A26" s="226"/>
      <c r="B26" s="235" t="s">
        <v>156</v>
      </c>
      <c r="C26" s="226"/>
      <c r="D26" s="236">
        <v>3</v>
      </c>
      <c r="E26" s="236">
        <v>145</v>
      </c>
      <c r="F26" s="236">
        <v>188</v>
      </c>
      <c r="G26" s="236">
        <v>333</v>
      </c>
      <c r="H26" s="236">
        <v>0</v>
      </c>
      <c r="I26" s="236">
        <v>0</v>
      </c>
      <c r="J26" s="236">
        <v>0</v>
      </c>
      <c r="K26" s="236">
        <v>145</v>
      </c>
      <c r="L26" s="236">
        <v>188</v>
      </c>
      <c r="M26" s="236">
        <v>333</v>
      </c>
      <c r="N26" s="226"/>
      <c r="O26" s="222"/>
      <c r="P26" s="250"/>
    </row>
    <row r="27" spans="1:17" ht="12.6" customHeight="1" x14ac:dyDescent="0.2">
      <c r="A27" s="226"/>
      <c r="B27" s="235" t="s">
        <v>187</v>
      </c>
      <c r="C27" s="226"/>
      <c r="D27" s="236">
        <v>2</v>
      </c>
      <c r="E27" s="236">
        <v>5</v>
      </c>
      <c r="F27" s="236">
        <v>8</v>
      </c>
      <c r="G27" s="236">
        <v>13</v>
      </c>
      <c r="H27" s="236">
        <v>0</v>
      </c>
      <c r="I27" s="236">
        <v>6</v>
      </c>
      <c r="J27" s="236">
        <v>6</v>
      </c>
      <c r="K27" s="236">
        <v>5</v>
      </c>
      <c r="L27" s="236">
        <v>14</v>
      </c>
      <c r="M27" s="236">
        <v>19</v>
      </c>
      <c r="N27" s="226"/>
      <c r="O27" s="222"/>
      <c r="P27" s="250"/>
    </row>
    <row r="28" spans="1:17" ht="12.6" customHeight="1" x14ac:dyDescent="0.2">
      <c r="A28" s="226"/>
      <c r="B28" s="235" t="s">
        <v>152</v>
      </c>
      <c r="C28" s="226"/>
      <c r="D28" s="236">
        <v>2</v>
      </c>
      <c r="E28" s="236">
        <v>53</v>
      </c>
      <c r="F28" s="236">
        <v>77</v>
      </c>
      <c r="G28" s="236">
        <v>130</v>
      </c>
      <c r="H28" s="236">
        <v>229</v>
      </c>
      <c r="I28" s="236">
        <v>181</v>
      </c>
      <c r="J28" s="236">
        <v>410</v>
      </c>
      <c r="K28" s="236">
        <v>282</v>
      </c>
      <c r="L28" s="236">
        <v>258</v>
      </c>
      <c r="M28" s="236">
        <v>540</v>
      </c>
      <c r="N28" s="226"/>
      <c r="O28" s="222"/>
      <c r="P28" s="250"/>
    </row>
    <row r="29" spans="1:17" s="227" customFormat="1" ht="12.6" customHeight="1" x14ac:dyDescent="0.2">
      <c r="A29" s="226"/>
      <c r="B29" s="235" t="s">
        <v>155</v>
      </c>
      <c r="C29" s="226"/>
      <c r="D29" s="236">
        <v>2</v>
      </c>
      <c r="E29" s="236">
        <v>1717</v>
      </c>
      <c r="F29" s="236">
        <v>1584</v>
      </c>
      <c r="G29" s="236">
        <v>3301</v>
      </c>
      <c r="H29" s="236">
        <v>0</v>
      </c>
      <c r="I29" s="236">
        <v>0</v>
      </c>
      <c r="J29" s="236">
        <v>0</v>
      </c>
      <c r="K29" s="236">
        <v>1717</v>
      </c>
      <c r="L29" s="236">
        <v>1584</v>
      </c>
      <c r="M29" s="236">
        <v>3301</v>
      </c>
      <c r="N29" s="226"/>
      <c r="O29" s="222"/>
      <c r="P29" s="249"/>
      <c r="Q29" s="249"/>
    </row>
    <row r="30" spans="1:17" ht="12.6" customHeight="1" x14ac:dyDescent="0.2">
      <c r="A30" s="226"/>
      <c r="B30" s="235" t="s">
        <v>154</v>
      </c>
      <c r="C30" s="226"/>
      <c r="D30" s="236">
        <v>1</v>
      </c>
      <c r="E30" s="236">
        <v>18</v>
      </c>
      <c r="F30" s="236">
        <v>23</v>
      </c>
      <c r="G30" s="236">
        <v>41</v>
      </c>
      <c r="H30" s="236">
        <v>0</v>
      </c>
      <c r="I30" s="236">
        <v>0</v>
      </c>
      <c r="J30" s="236">
        <v>0</v>
      </c>
      <c r="K30" s="236">
        <v>18</v>
      </c>
      <c r="L30" s="236">
        <v>23</v>
      </c>
      <c r="M30" s="236">
        <v>41</v>
      </c>
      <c r="N30" s="226"/>
      <c r="O30" s="222"/>
      <c r="P30" s="250"/>
    </row>
    <row r="31" spans="1:17" ht="12.6" customHeight="1" x14ac:dyDescent="0.2">
      <c r="A31" s="226"/>
      <c r="B31" s="235" t="s">
        <v>150</v>
      </c>
      <c r="C31" s="226"/>
      <c r="D31" s="236">
        <v>1</v>
      </c>
      <c r="E31" s="236">
        <v>1555</v>
      </c>
      <c r="F31" s="236">
        <v>1775</v>
      </c>
      <c r="G31" s="236">
        <v>3330</v>
      </c>
      <c r="H31" s="236">
        <v>0</v>
      </c>
      <c r="I31" s="236">
        <v>0</v>
      </c>
      <c r="J31" s="236">
        <v>0</v>
      </c>
      <c r="K31" s="236">
        <v>1555</v>
      </c>
      <c r="L31" s="236">
        <v>1775</v>
      </c>
      <c r="M31" s="236">
        <v>3330</v>
      </c>
      <c r="N31" s="226"/>
      <c r="O31" s="222"/>
      <c r="P31" s="250"/>
    </row>
    <row r="32" spans="1:17" ht="12.6" customHeight="1" x14ac:dyDescent="0.2">
      <c r="A32" s="226"/>
      <c r="B32" s="241" t="s">
        <v>26</v>
      </c>
      <c r="C32" s="241"/>
      <c r="D32" s="242">
        <f>SUM(D22:D31)</f>
        <v>48</v>
      </c>
      <c r="E32" s="242">
        <f t="shared" ref="E32:M32" si="0">SUM(E22:E31)</f>
        <v>3944</v>
      </c>
      <c r="F32" s="242">
        <f t="shared" si="0"/>
        <v>4308</v>
      </c>
      <c r="G32" s="242">
        <f t="shared" si="0"/>
        <v>8252</v>
      </c>
      <c r="H32" s="242">
        <f t="shared" si="0"/>
        <v>261</v>
      </c>
      <c r="I32" s="242">
        <f t="shared" si="0"/>
        <v>220</v>
      </c>
      <c r="J32" s="242">
        <f t="shared" si="0"/>
        <v>481</v>
      </c>
      <c r="K32" s="242">
        <f t="shared" si="0"/>
        <v>4205</v>
      </c>
      <c r="L32" s="242">
        <f t="shared" si="0"/>
        <v>4528</v>
      </c>
      <c r="M32" s="242">
        <f t="shared" si="0"/>
        <v>8733</v>
      </c>
      <c r="N32" s="226"/>
      <c r="O32" s="222"/>
      <c r="P32" s="250"/>
    </row>
    <row r="33" spans="1:17" s="248" customFormat="1" ht="18.600000000000001" customHeight="1" x14ac:dyDescent="0.2">
      <c r="A33" s="243"/>
      <c r="B33" s="244"/>
      <c r="C33" s="244"/>
      <c r="D33" s="245"/>
      <c r="E33" s="245"/>
      <c r="F33" s="245"/>
      <c r="G33" s="245"/>
      <c r="H33" s="323" t="s">
        <v>54</v>
      </c>
      <c r="I33" s="323"/>
      <c r="J33" s="323" t="s">
        <v>55</v>
      </c>
      <c r="K33" s="323"/>
      <c r="L33" s="323" t="s">
        <v>26</v>
      </c>
      <c r="M33" s="323"/>
      <c r="N33" s="243"/>
      <c r="O33" s="246"/>
      <c r="P33" s="247"/>
    </row>
    <row r="34" spans="1:17" ht="12.6" customHeight="1" x14ac:dyDescent="0.2">
      <c r="A34" s="226"/>
      <c r="B34" s="233" t="s">
        <v>241</v>
      </c>
      <c r="C34" s="233"/>
      <c r="D34" s="233"/>
      <c r="E34" s="234"/>
      <c r="F34" s="234"/>
      <c r="G34" s="234"/>
      <c r="H34" s="234"/>
      <c r="I34" s="234"/>
      <c r="J34" s="234"/>
      <c r="K34" s="234"/>
      <c r="L34" s="234"/>
      <c r="M34" s="234"/>
      <c r="N34" s="226"/>
      <c r="P34" s="250"/>
    </row>
    <row r="35" spans="1:17" ht="12.6" customHeight="1" x14ac:dyDescent="0.2">
      <c r="A35" s="226"/>
      <c r="B35" s="235" t="s">
        <v>242</v>
      </c>
      <c r="C35" s="226"/>
      <c r="D35" s="226"/>
      <c r="E35" s="236"/>
      <c r="F35" s="236"/>
      <c r="G35" s="236"/>
      <c r="H35" s="236"/>
      <c r="I35" s="236">
        <v>6</v>
      </c>
      <c r="J35" s="236"/>
      <c r="K35" s="236">
        <v>0</v>
      </c>
      <c r="L35" s="236"/>
      <c r="M35" s="236">
        <v>6</v>
      </c>
      <c r="N35" s="226"/>
      <c r="P35" s="250"/>
    </row>
    <row r="36" spans="1:17" ht="12.6" customHeight="1" x14ac:dyDescent="0.2">
      <c r="A36" s="226"/>
      <c r="B36" s="233" t="s">
        <v>243</v>
      </c>
      <c r="C36" s="233"/>
      <c r="D36" s="233"/>
      <c r="E36" s="234"/>
      <c r="F36" s="234"/>
      <c r="G36" s="234"/>
      <c r="H36" s="234"/>
      <c r="I36" s="234"/>
      <c r="J36" s="234"/>
      <c r="K36" s="234"/>
      <c r="L36" s="234"/>
      <c r="M36" s="234"/>
      <c r="N36" s="226"/>
      <c r="P36" s="250"/>
    </row>
    <row r="37" spans="1:17" ht="12.6" customHeight="1" x14ac:dyDescent="0.2">
      <c r="A37" s="226"/>
      <c r="B37" s="235" t="s">
        <v>242</v>
      </c>
      <c r="C37" s="226"/>
      <c r="D37" s="226"/>
      <c r="E37" s="236"/>
      <c r="F37" s="236"/>
      <c r="G37" s="236"/>
      <c r="H37" s="236"/>
      <c r="I37" s="236">
        <v>214</v>
      </c>
      <c r="J37" s="236"/>
      <c r="K37" s="236">
        <v>259</v>
      </c>
      <c r="L37" s="236"/>
      <c r="M37" s="236">
        <v>473</v>
      </c>
      <c r="N37" s="226"/>
      <c r="P37" s="250"/>
    </row>
    <row r="38" spans="1:17" ht="2.4500000000000002" customHeight="1" thickBot="1" x14ac:dyDescent="0.25">
      <c r="A38" s="226"/>
      <c r="B38" s="230"/>
      <c r="C38" s="230"/>
      <c r="D38" s="230"/>
      <c r="E38" s="230"/>
      <c r="F38" s="230"/>
      <c r="G38" s="230"/>
      <c r="H38" s="230"/>
      <c r="I38" s="230"/>
      <c r="J38" s="230"/>
      <c r="K38" s="230"/>
      <c r="L38" s="230"/>
      <c r="M38" s="230"/>
      <c r="N38" s="226"/>
    </row>
    <row r="39" spans="1:17" s="227" customFormat="1" ht="12.75" customHeight="1" x14ac:dyDescent="0.2">
      <c r="A39" s="226"/>
      <c r="B39" s="251" t="s">
        <v>206</v>
      </c>
      <c r="C39" s="226"/>
      <c r="D39" s="226"/>
      <c r="E39" s="226"/>
      <c r="F39" s="226"/>
      <c r="G39" s="226"/>
      <c r="H39" s="226"/>
      <c r="I39" s="226"/>
      <c r="J39" s="226"/>
      <c r="K39" s="226"/>
      <c r="L39" s="226"/>
      <c r="M39" s="226"/>
      <c r="N39" s="226"/>
      <c r="O39" s="249"/>
      <c r="P39" s="249"/>
      <c r="Q39" s="249"/>
    </row>
    <row r="40" spans="1:17" s="227" customFormat="1" x14ac:dyDescent="0.2">
      <c r="A40" s="226"/>
      <c r="B40" s="226"/>
      <c r="C40" s="226"/>
      <c r="D40" s="226"/>
      <c r="E40" s="226"/>
      <c r="F40" s="226"/>
      <c r="G40" s="226"/>
      <c r="H40" s="226"/>
      <c r="I40" s="226"/>
      <c r="J40" s="226"/>
      <c r="K40" s="226"/>
      <c r="L40" s="226"/>
      <c r="M40" s="226"/>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ht="13.5" x14ac:dyDescent="0.2">
      <c r="A42" s="226"/>
      <c r="B42" s="253" t="s">
        <v>249</v>
      </c>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ht="13.5" x14ac:dyDescent="0.2">
      <c r="A51" s="226"/>
      <c r="B51" s="134"/>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ht="12" customHeight="1" x14ac:dyDescent="0.2">
      <c r="A61" s="226"/>
      <c r="B61" s="226"/>
      <c r="C61" s="226"/>
      <c r="D61" s="226"/>
      <c r="E61" s="226"/>
      <c r="F61" s="226"/>
      <c r="G61" s="226"/>
      <c r="H61" s="226"/>
      <c r="I61" s="226"/>
      <c r="J61" s="226"/>
      <c r="K61" s="226"/>
      <c r="L61" s="226"/>
      <c r="M61" s="226"/>
      <c r="N61" s="226"/>
      <c r="O61" s="249"/>
      <c r="P61" s="249"/>
      <c r="Q61" s="249"/>
    </row>
    <row r="62" spans="1:17" s="227" customFormat="1" ht="7.9" customHeight="1" x14ac:dyDescent="0.2">
      <c r="A62" s="226"/>
      <c r="B62" s="226"/>
      <c r="C62" s="226"/>
      <c r="D62" s="226"/>
      <c r="E62" s="226"/>
      <c r="F62" s="226"/>
      <c r="G62" s="226"/>
      <c r="H62" s="226"/>
      <c r="I62" s="226"/>
      <c r="J62" s="226"/>
      <c r="K62" s="226"/>
      <c r="L62" s="226"/>
      <c r="M62" s="226"/>
      <c r="N62" s="226"/>
      <c r="O62" s="249"/>
      <c r="P62" s="249"/>
      <c r="Q62" s="249"/>
    </row>
    <row r="63" spans="1:17" s="227" customFormat="1" x14ac:dyDescent="0.2">
      <c r="A63" s="226"/>
      <c r="B63" s="226"/>
      <c r="C63" s="226"/>
      <c r="D63" s="226"/>
      <c r="E63" s="226"/>
      <c r="F63" s="226"/>
      <c r="G63" s="226"/>
      <c r="H63" s="226"/>
      <c r="I63" s="226"/>
      <c r="J63" s="226"/>
      <c r="K63" s="226"/>
      <c r="L63" s="226"/>
      <c r="M63" s="226"/>
      <c r="N63" s="226"/>
      <c r="O63" s="249"/>
      <c r="P63" s="249"/>
      <c r="Q63" s="249"/>
    </row>
    <row r="64" spans="1:17" s="227" customFormat="1" ht="10.9" customHeight="1" x14ac:dyDescent="0.2">
      <c r="A64" s="226"/>
      <c r="B64" s="226"/>
      <c r="C64" s="226"/>
      <c r="D64" s="226"/>
      <c r="E64" s="324">
        <v>21</v>
      </c>
      <c r="F64" s="324"/>
      <c r="G64" s="324"/>
      <c r="H64" s="324"/>
      <c r="I64" s="324"/>
      <c r="J64" s="324"/>
      <c r="K64" s="324"/>
      <c r="L64" s="324"/>
      <c r="M64" s="324"/>
      <c r="N64" s="226"/>
      <c r="O64" s="249"/>
      <c r="P64" s="249"/>
      <c r="Q64" s="249"/>
    </row>
    <row r="65" spans="1:17" s="227" customFormat="1" ht="12" customHeigh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49"/>
      <c r="B66" s="249"/>
      <c r="C66" s="249"/>
      <c r="D66" s="249"/>
      <c r="E66" s="249"/>
      <c r="F66" s="249"/>
      <c r="G66" s="249"/>
      <c r="H66" s="249"/>
      <c r="I66" s="249"/>
      <c r="J66" s="249"/>
      <c r="K66" s="249"/>
      <c r="L66" s="249"/>
      <c r="M66" s="249"/>
      <c r="N66" s="249"/>
      <c r="O66" s="249"/>
      <c r="P66" s="249"/>
      <c r="Q66" s="249"/>
    </row>
    <row r="67" spans="1:17" s="227" customFormat="1" x14ac:dyDescent="0.2">
      <c r="A67" s="254"/>
      <c r="B67" s="254"/>
      <c r="C67" s="254"/>
      <c r="D67" s="254"/>
      <c r="E67" s="254"/>
      <c r="F67" s="254"/>
      <c r="G67" s="254"/>
      <c r="H67" s="254"/>
      <c r="I67" s="254"/>
      <c r="J67" s="254"/>
      <c r="K67" s="254"/>
      <c r="L67" s="254"/>
      <c r="M67" s="254"/>
      <c r="N67" s="254"/>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sheetData>
  <mergeCells count="16">
    <mergeCell ref="E64:M64"/>
    <mergeCell ref="B7:M7"/>
    <mergeCell ref="B10:M10"/>
    <mergeCell ref="B12:D13"/>
    <mergeCell ref="E12:G12"/>
    <mergeCell ref="H12:J12"/>
    <mergeCell ref="K12:M12"/>
    <mergeCell ref="H33:I33"/>
    <mergeCell ref="J33:K33"/>
    <mergeCell ref="L33:M33"/>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06E0-0A2D-4A00-B8BD-BFE1EC075BB0}">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250</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40885</v>
      </c>
      <c r="Q14" s="250">
        <f>F15</f>
        <v>43688</v>
      </c>
    </row>
    <row r="15" spans="1:17" ht="12.6" customHeight="1" x14ac:dyDescent="0.2">
      <c r="A15" s="226"/>
      <c r="B15" s="235" t="s">
        <v>235</v>
      </c>
      <c r="C15" s="226"/>
      <c r="D15" s="226"/>
      <c r="E15" s="236">
        <v>40885</v>
      </c>
      <c r="F15" s="236">
        <v>43688</v>
      </c>
      <c r="G15" s="236">
        <v>84573</v>
      </c>
      <c r="H15" s="236">
        <v>5036</v>
      </c>
      <c r="I15" s="236">
        <v>6696</v>
      </c>
      <c r="J15" s="236">
        <v>11732</v>
      </c>
      <c r="K15" s="236">
        <v>45921</v>
      </c>
      <c r="L15" s="236">
        <v>50384</v>
      </c>
      <c r="M15" s="236">
        <v>96305</v>
      </c>
      <c r="N15" s="226"/>
      <c r="O15" s="249" t="s">
        <v>70</v>
      </c>
      <c r="P15" s="250">
        <f>H15</f>
        <v>5036</v>
      </c>
      <c r="Q15" s="250">
        <f>I15</f>
        <v>6696</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35118</v>
      </c>
      <c r="F17" s="236">
        <v>36806</v>
      </c>
      <c r="G17" s="236">
        <v>71924</v>
      </c>
      <c r="H17" s="236">
        <v>5035</v>
      </c>
      <c r="I17" s="236">
        <v>6696</v>
      </c>
      <c r="J17" s="236">
        <v>11731</v>
      </c>
      <c r="K17" s="236">
        <v>40153</v>
      </c>
      <c r="L17" s="236">
        <v>43502</v>
      </c>
      <c r="M17" s="236">
        <v>83655</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38</v>
      </c>
      <c r="E22" s="236">
        <v>286</v>
      </c>
      <c r="F22" s="236">
        <v>384</v>
      </c>
      <c r="G22" s="236">
        <v>670</v>
      </c>
      <c r="H22" s="236">
        <v>0</v>
      </c>
      <c r="I22" s="236">
        <v>0</v>
      </c>
      <c r="J22" s="236">
        <v>0</v>
      </c>
      <c r="K22" s="236">
        <v>286</v>
      </c>
      <c r="L22" s="236">
        <v>384</v>
      </c>
      <c r="M22" s="236">
        <v>670</v>
      </c>
      <c r="N22" s="226"/>
      <c r="O22" s="222"/>
      <c r="P22" s="250"/>
    </row>
    <row r="23" spans="1:17" ht="12.6" customHeight="1" x14ac:dyDescent="0.2">
      <c r="A23" s="226"/>
      <c r="B23" s="235" t="s">
        <v>149</v>
      </c>
      <c r="C23" s="226"/>
      <c r="D23" s="236">
        <v>28</v>
      </c>
      <c r="E23" s="236">
        <v>184</v>
      </c>
      <c r="F23" s="236">
        <v>269</v>
      </c>
      <c r="G23" s="236">
        <v>453</v>
      </c>
      <c r="H23" s="236">
        <v>0</v>
      </c>
      <c r="I23" s="236">
        <v>0</v>
      </c>
      <c r="J23" s="236">
        <v>0</v>
      </c>
      <c r="K23" s="236">
        <v>184</v>
      </c>
      <c r="L23" s="236">
        <v>269</v>
      </c>
      <c r="M23" s="236">
        <v>453</v>
      </c>
      <c r="N23" s="226"/>
      <c r="O23" s="222"/>
      <c r="P23" s="250"/>
    </row>
    <row r="24" spans="1:17" ht="12.6" customHeight="1" x14ac:dyDescent="0.2">
      <c r="A24" s="226"/>
      <c r="B24" s="235" t="s">
        <v>154</v>
      </c>
      <c r="C24" s="226"/>
      <c r="D24" s="236">
        <v>10</v>
      </c>
      <c r="E24" s="236">
        <v>100</v>
      </c>
      <c r="F24" s="236">
        <v>125</v>
      </c>
      <c r="G24" s="236">
        <v>225</v>
      </c>
      <c r="H24" s="236">
        <v>0</v>
      </c>
      <c r="I24" s="236">
        <v>0</v>
      </c>
      <c r="J24" s="236">
        <v>0</v>
      </c>
      <c r="K24" s="236">
        <v>100</v>
      </c>
      <c r="L24" s="236">
        <v>125</v>
      </c>
      <c r="M24" s="236">
        <v>225</v>
      </c>
      <c r="N24" s="226"/>
      <c r="O24" s="222"/>
      <c r="P24" s="250"/>
    </row>
    <row r="25" spans="1:17" ht="12.6" customHeight="1" x14ac:dyDescent="0.2">
      <c r="A25" s="226"/>
      <c r="B25" s="235" t="s">
        <v>193</v>
      </c>
      <c r="C25" s="226"/>
      <c r="D25" s="236">
        <v>10</v>
      </c>
      <c r="E25" s="236">
        <v>0</v>
      </c>
      <c r="F25" s="236">
        <v>0</v>
      </c>
      <c r="G25" s="236">
        <v>0</v>
      </c>
      <c r="H25" s="236">
        <v>183</v>
      </c>
      <c r="I25" s="236">
        <v>200</v>
      </c>
      <c r="J25" s="236">
        <v>383</v>
      </c>
      <c r="K25" s="236">
        <v>183</v>
      </c>
      <c r="L25" s="236">
        <v>200</v>
      </c>
      <c r="M25" s="236">
        <v>383</v>
      </c>
      <c r="N25" s="226"/>
      <c r="O25" s="222"/>
      <c r="P25" s="250"/>
    </row>
    <row r="26" spans="1:17" ht="12.6" customHeight="1" x14ac:dyDescent="0.2">
      <c r="A26" s="226"/>
      <c r="B26" s="235" t="s">
        <v>156</v>
      </c>
      <c r="C26" s="226"/>
      <c r="D26" s="236">
        <v>7</v>
      </c>
      <c r="E26" s="236">
        <v>83</v>
      </c>
      <c r="F26" s="236">
        <v>120</v>
      </c>
      <c r="G26" s="236">
        <v>203</v>
      </c>
      <c r="H26" s="236">
        <v>0</v>
      </c>
      <c r="I26" s="236">
        <v>0</v>
      </c>
      <c r="J26" s="236">
        <v>0</v>
      </c>
      <c r="K26" s="236">
        <v>83</v>
      </c>
      <c r="L26" s="236">
        <v>120</v>
      </c>
      <c r="M26" s="236">
        <v>203</v>
      </c>
      <c r="N26" s="226"/>
      <c r="O26" s="222"/>
      <c r="P26" s="250"/>
    </row>
    <row r="27" spans="1:17" ht="12.6" customHeight="1" x14ac:dyDescent="0.2">
      <c r="A27" s="226"/>
      <c r="B27" s="235" t="s">
        <v>153</v>
      </c>
      <c r="C27" s="226"/>
      <c r="D27" s="236">
        <v>7</v>
      </c>
      <c r="E27" s="236">
        <v>130</v>
      </c>
      <c r="F27" s="236">
        <v>203</v>
      </c>
      <c r="G27" s="236">
        <v>333</v>
      </c>
      <c r="H27" s="236">
        <v>0</v>
      </c>
      <c r="I27" s="236">
        <v>0</v>
      </c>
      <c r="J27" s="236">
        <v>0</v>
      </c>
      <c r="K27" s="236">
        <v>130</v>
      </c>
      <c r="L27" s="236">
        <v>203</v>
      </c>
      <c r="M27" s="236">
        <v>333</v>
      </c>
      <c r="N27" s="226"/>
      <c r="O27" s="222"/>
      <c r="P27" s="250"/>
    </row>
    <row r="28" spans="1:17" s="227" customFormat="1" ht="12.6" customHeight="1" x14ac:dyDescent="0.2">
      <c r="A28" s="226"/>
      <c r="B28" s="226" t="s">
        <v>150</v>
      </c>
      <c r="C28" s="226"/>
      <c r="D28" s="236">
        <v>2</v>
      </c>
      <c r="E28" s="236">
        <v>12422</v>
      </c>
      <c r="F28" s="236">
        <v>12976</v>
      </c>
      <c r="G28" s="236">
        <v>25398</v>
      </c>
      <c r="H28" s="236">
        <v>2174</v>
      </c>
      <c r="I28" s="236">
        <v>2579</v>
      </c>
      <c r="J28" s="236">
        <v>4753</v>
      </c>
      <c r="K28" s="236">
        <v>14596</v>
      </c>
      <c r="L28" s="236">
        <v>15555</v>
      </c>
      <c r="M28" s="236">
        <v>30151</v>
      </c>
      <c r="N28" s="226"/>
      <c r="O28" s="222"/>
      <c r="P28" s="249"/>
      <c r="Q28" s="249"/>
    </row>
    <row r="29" spans="1:17" s="227" customFormat="1" ht="12.6" customHeight="1" x14ac:dyDescent="0.2">
      <c r="A29" s="226"/>
      <c r="B29" s="226" t="s">
        <v>152</v>
      </c>
      <c r="C29" s="226"/>
      <c r="D29" s="236">
        <v>2</v>
      </c>
      <c r="E29" s="236">
        <v>548</v>
      </c>
      <c r="F29" s="236">
        <v>749</v>
      </c>
      <c r="G29" s="236">
        <v>1297</v>
      </c>
      <c r="H29" s="236">
        <v>0</v>
      </c>
      <c r="I29" s="236">
        <v>0</v>
      </c>
      <c r="J29" s="236">
        <v>0</v>
      </c>
      <c r="K29" s="236">
        <v>548</v>
      </c>
      <c r="L29" s="236">
        <v>749</v>
      </c>
      <c r="M29" s="236">
        <v>1297</v>
      </c>
      <c r="N29" s="226"/>
      <c r="O29" s="222"/>
      <c r="P29" s="249"/>
      <c r="Q29" s="249"/>
    </row>
    <row r="30" spans="1:17" ht="12.6" customHeight="1" x14ac:dyDescent="0.2">
      <c r="A30" s="226"/>
      <c r="B30" s="235" t="s">
        <v>155</v>
      </c>
      <c r="C30" s="226"/>
      <c r="D30" s="236">
        <v>1</v>
      </c>
      <c r="E30" s="236">
        <v>29413</v>
      </c>
      <c r="F30" s="236">
        <v>32921</v>
      </c>
      <c r="G30" s="236">
        <v>62334</v>
      </c>
      <c r="H30" s="236">
        <v>1497</v>
      </c>
      <c r="I30" s="236">
        <v>2113</v>
      </c>
      <c r="J30" s="236">
        <v>3610</v>
      </c>
      <c r="K30" s="236">
        <v>30910</v>
      </c>
      <c r="L30" s="236">
        <v>35034</v>
      </c>
      <c r="M30" s="236">
        <v>65944</v>
      </c>
      <c r="N30" s="226"/>
      <c r="O30" s="222"/>
      <c r="P30" s="250"/>
    </row>
    <row r="31" spans="1:17" ht="12.6" customHeight="1" x14ac:dyDescent="0.2">
      <c r="A31" s="226"/>
      <c r="B31" s="235" t="s">
        <v>151</v>
      </c>
      <c r="C31" s="226"/>
      <c r="D31" s="236">
        <v>1</v>
      </c>
      <c r="E31" s="236">
        <v>18</v>
      </c>
      <c r="F31" s="236">
        <v>21</v>
      </c>
      <c r="G31" s="236">
        <v>39</v>
      </c>
      <c r="H31" s="236">
        <v>0</v>
      </c>
      <c r="I31" s="236">
        <v>0</v>
      </c>
      <c r="J31" s="236">
        <v>0</v>
      </c>
      <c r="K31" s="236">
        <v>18</v>
      </c>
      <c r="L31" s="236">
        <v>21</v>
      </c>
      <c r="M31" s="236">
        <v>39</v>
      </c>
      <c r="N31" s="226"/>
      <c r="O31" s="222"/>
      <c r="P31" s="250"/>
    </row>
    <row r="32" spans="1:17" ht="12.6" customHeight="1" x14ac:dyDescent="0.2">
      <c r="A32" s="226"/>
      <c r="B32" s="235" t="s">
        <v>159</v>
      </c>
      <c r="C32" s="226"/>
      <c r="D32" s="236">
        <v>1</v>
      </c>
      <c r="E32" s="236">
        <v>82</v>
      </c>
      <c r="F32" s="236">
        <v>85</v>
      </c>
      <c r="G32" s="236">
        <v>167</v>
      </c>
      <c r="H32" s="236">
        <v>0</v>
      </c>
      <c r="I32" s="236">
        <v>0</v>
      </c>
      <c r="J32" s="236">
        <v>0</v>
      </c>
      <c r="K32" s="236">
        <v>82</v>
      </c>
      <c r="L32" s="236">
        <v>85</v>
      </c>
      <c r="M32" s="236">
        <v>167</v>
      </c>
      <c r="N32" s="226"/>
      <c r="O32" s="222"/>
      <c r="P32" s="250"/>
    </row>
    <row r="33" spans="1:17" ht="12.6" customHeight="1" x14ac:dyDescent="0.2">
      <c r="A33" s="226"/>
      <c r="B33" s="241" t="s">
        <v>26</v>
      </c>
      <c r="C33" s="241"/>
      <c r="D33" s="242">
        <f>SUM(D22:D32)</f>
        <v>107</v>
      </c>
      <c r="E33" s="242">
        <f t="shared" ref="E33:M33" si="0">SUM(E22:E32)</f>
        <v>43266</v>
      </c>
      <c r="F33" s="242">
        <f t="shared" si="0"/>
        <v>47853</v>
      </c>
      <c r="G33" s="242">
        <f t="shared" si="0"/>
        <v>91119</v>
      </c>
      <c r="H33" s="242">
        <f t="shared" si="0"/>
        <v>3854</v>
      </c>
      <c r="I33" s="242">
        <f t="shared" si="0"/>
        <v>4892</v>
      </c>
      <c r="J33" s="242">
        <f t="shared" si="0"/>
        <v>8746</v>
      </c>
      <c r="K33" s="242">
        <f t="shared" si="0"/>
        <v>47120</v>
      </c>
      <c r="L33" s="242">
        <f t="shared" si="0"/>
        <v>52745</v>
      </c>
      <c r="M33" s="242">
        <f t="shared" si="0"/>
        <v>99865</v>
      </c>
      <c r="N33" s="226"/>
      <c r="O33" s="222"/>
      <c r="P33" s="250"/>
    </row>
    <row r="34" spans="1:17" s="248" customFormat="1" ht="18.600000000000001" customHeight="1" x14ac:dyDescent="0.2">
      <c r="A34" s="243"/>
      <c r="B34" s="244"/>
      <c r="C34" s="244"/>
      <c r="D34" s="245"/>
      <c r="E34" s="245"/>
      <c r="F34" s="245"/>
      <c r="G34" s="245"/>
      <c r="H34" s="323" t="s">
        <v>54</v>
      </c>
      <c r="I34" s="323"/>
      <c r="J34" s="323" t="s">
        <v>55</v>
      </c>
      <c r="K34" s="323"/>
      <c r="L34" s="323" t="s">
        <v>26</v>
      </c>
      <c r="M34" s="323"/>
      <c r="N34" s="243"/>
      <c r="O34" s="246"/>
      <c r="P34" s="247"/>
    </row>
    <row r="35" spans="1:17" ht="12.6" customHeight="1" x14ac:dyDescent="0.2">
      <c r="A35" s="226"/>
      <c r="B35" s="233" t="s">
        <v>241</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0</v>
      </c>
      <c r="J36" s="236"/>
      <c r="K36" s="236">
        <v>0</v>
      </c>
      <c r="L36" s="236"/>
      <c r="M36" s="236">
        <v>0</v>
      </c>
      <c r="N36" s="226"/>
      <c r="P36" s="250"/>
    </row>
    <row r="37" spans="1:17" ht="12.6" customHeight="1" x14ac:dyDescent="0.2">
      <c r="A37" s="226"/>
      <c r="B37" s="233" t="s">
        <v>243</v>
      </c>
      <c r="C37" s="233"/>
      <c r="D37" s="233"/>
      <c r="E37" s="234"/>
      <c r="F37" s="234"/>
      <c r="G37" s="234"/>
      <c r="H37" s="234"/>
      <c r="I37" s="234"/>
      <c r="J37" s="234"/>
      <c r="K37" s="234"/>
      <c r="L37" s="234"/>
      <c r="M37" s="234"/>
      <c r="N37" s="226"/>
      <c r="P37" s="250"/>
    </row>
    <row r="38" spans="1:17" ht="12.6" customHeight="1" x14ac:dyDescent="0.2">
      <c r="A38" s="226"/>
      <c r="B38" s="235" t="s">
        <v>242</v>
      </c>
      <c r="C38" s="226"/>
      <c r="D38" s="226"/>
      <c r="E38" s="236"/>
      <c r="F38" s="236"/>
      <c r="G38" s="236"/>
      <c r="H38" s="236"/>
      <c r="I38" s="236">
        <v>86</v>
      </c>
      <c r="J38" s="236"/>
      <c r="K38" s="236">
        <v>239</v>
      </c>
      <c r="L38" s="236"/>
      <c r="M38" s="236">
        <v>325</v>
      </c>
      <c r="N38" s="226"/>
      <c r="P38" s="250"/>
    </row>
    <row r="39" spans="1:17" ht="2.4500000000000002" customHeight="1" thickBot="1" x14ac:dyDescent="0.25">
      <c r="A39" s="226"/>
      <c r="B39" s="230"/>
      <c r="C39" s="230"/>
      <c r="D39" s="230"/>
      <c r="E39" s="230"/>
      <c r="F39" s="230"/>
      <c r="G39" s="230"/>
      <c r="H39" s="230"/>
      <c r="I39" s="230"/>
      <c r="J39" s="230"/>
      <c r="K39" s="230"/>
      <c r="L39" s="230"/>
      <c r="M39" s="230"/>
      <c r="N39" s="226"/>
    </row>
    <row r="40" spans="1:17" s="227" customFormat="1" ht="12.75" customHeight="1" x14ac:dyDescent="0.2">
      <c r="A40" s="226"/>
      <c r="B40" s="251" t="s">
        <v>206</v>
      </c>
      <c r="C40" s="226"/>
      <c r="D40" s="226"/>
      <c r="E40" s="226"/>
      <c r="F40" s="226"/>
      <c r="G40" s="226"/>
      <c r="H40" s="226"/>
      <c r="I40" s="226"/>
      <c r="J40" s="226"/>
      <c r="K40" s="226"/>
      <c r="L40" s="226"/>
      <c r="M40" s="226"/>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ht="11.4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3.5" x14ac:dyDescent="0.2">
      <c r="A43" s="226"/>
      <c r="B43" s="253" t="s">
        <v>251</v>
      </c>
      <c r="C43" s="226"/>
      <c r="D43" s="226"/>
      <c r="E43" s="226"/>
      <c r="F43" s="226"/>
      <c r="G43" s="226"/>
      <c r="H43" s="226"/>
      <c r="I43" s="226"/>
      <c r="J43" s="226"/>
      <c r="K43" s="226"/>
      <c r="L43" s="226"/>
      <c r="M43" s="226"/>
      <c r="N43" s="226"/>
      <c r="O43" s="249"/>
      <c r="P43" s="249"/>
      <c r="Q43" s="249"/>
    </row>
    <row r="44" spans="1:17" s="227" customFormat="1" ht="4.1500000000000004" customHeight="1" x14ac:dyDescent="0.2">
      <c r="A44" s="226"/>
      <c r="B44" s="226"/>
      <c r="C44" s="226"/>
      <c r="D44" s="226"/>
      <c r="E44" s="226"/>
      <c r="F44" s="226"/>
      <c r="G44" s="226"/>
      <c r="H44" s="226"/>
      <c r="I44" s="226"/>
      <c r="J44" s="226"/>
      <c r="K44" s="226"/>
      <c r="L44" s="226"/>
      <c r="M44" s="226"/>
      <c r="N44" s="226"/>
      <c r="O44" s="249"/>
      <c r="P44" s="249"/>
      <c r="Q44" s="249"/>
    </row>
    <row r="45" spans="1:17" s="227" customFormat="1" ht="13.9" customHeigh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ht="13.5" x14ac:dyDescent="0.2">
      <c r="A54" s="226"/>
      <c r="B54" s="134"/>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x14ac:dyDescent="0.2">
      <c r="A62" s="226"/>
      <c r="B62" s="226"/>
      <c r="C62" s="226"/>
      <c r="D62" s="226"/>
      <c r="E62" s="226"/>
      <c r="F62" s="226"/>
      <c r="G62" s="226"/>
      <c r="H62" s="226"/>
      <c r="I62" s="226"/>
      <c r="J62" s="226"/>
      <c r="K62" s="226"/>
      <c r="L62" s="226"/>
      <c r="M62" s="226"/>
      <c r="N62" s="226"/>
      <c r="O62" s="249"/>
      <c r="P62" s="249"/>
      <c r="Q62" s="249"/>
    </row>
    <row r="63" spans="1:17" s="227" customFormat="1" x14ac:dyDescent="0.2">
      <c r="A63" s="226"/>
      <c r="B63" s="226"/>
      <c r="C63" s="226"/>
      <c r="D63" s="226"/>
      <c r="E63" s="226"/>
      <c r="F63" s="226"/>
      <c r="G63" s="226"/>
      <c r="H63" s="226"/>
      <c r="I63" s="226"/>
      <c r="J63" s="226"/>
      <c r="K63" s="226"/>
      <c r="L63" s="226"/>
      <c r="M63" s="226"/>
      <c r="N63" s="226"/>
      <c r="O63" s="249"/>
      <c r="P63" s="249"/>
      <c r="Q63" s="249"/>
    </row>
    <row r="64" spans="1:17" s="227" customFormat="1" ht="12" customHeight="1" x14ac:dyDescent="0.2">
      <c r="A64" s="226"/>
      <c r="B64" s="226"/>
      <c r="C64" s="226"/>
      <c r="D64" s="226"/>
      <c r="E64" s="226"/>
      <c r="F64" s="226"/>
      <c r="G64" s="226"/>
      <c r="H64" s="226"/>
      <c r="I64" s="226"/>
      <c r="J64" s="226"/>
      <c r="K64" s="226"/>
      <c r="L64" s="226"/>
      <c r="M64" s="226"/>
      <c r="N64" s="226"/>
      <c r="O64" s="249"/>
      <c r="P64" s="249"/>
      <c r="Q64" s="249"/>
    </row>
    <row r="65" spans="1:17" s="227" customFormat="1" ht="7.9" customHeight="1" x14ac:dyDescent="0.2">
      <c r="A65" s="226"/>
      <c r="B65" s="226"/>
      <c r="C65" s="226"/>
      <c r="D65" s="226"/>
      <c r="E65" s="226"/>
      <c r="F65" s="226"/>
      <c r="G65" s="226"/>
      <c r="H65" s="226"/>
      <c r="I65" s="226"/>
      <c r="J65" s="226"/>
      <c r="K65" s="226"/>
      <c r="L65" s="226"/>
      <c r="M65" s="226"/>
      <c r="N65" s="226"/>
      <c r="O65" s="249"/>
      <c r="P65" s="249"/>
      <c r="Q65" s="249"/>
    </row>
    <row r="66" spans="1:17" s="227" customFormat="1" ht="15" customHeight="1" x14ac:dyDescent="0.2">
      <c r="A66" s="226"/>
      <c r="B66" s="226"/>
      <c r="C66" s="226"/>
      <c r="D66" s="226"/>
      <c r="E66" s="324">
        <v>22</v>
      </c>
      <c r="F66" s="324"/>
      <c r="G66" s="324"/>
      <c r="H66" s="324"/>
      <c r="I66" s="324"/>
      <c r="J66" s="324"/>
      <c r="K66" s="324"/>
      <c r="L66" s="324"/>
      <c r="M66" s="324"/>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6">
    <mergeCell ref="B7:M7"/>
    <mergeCell ref="B10:M10"/>
    <mergeCell ref="B12:D13"/>
    <mergeCell ref="E12:G12"/>
    <mergeCell ref="H12:J12"/>
    <mergeCell ref="K12:M12"/>
    <mergeCell ref="H34:I34"/>
    <mergeCell ref="J34:K34"/>
    <mergeCell ref="L34:M34"/>
    <mergeCell ref="E66:M66"/>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AF8A-7080-495A-B8F7-F275152F0B16}">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252</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26336</v>
      </c>
      <c r="Q14" s="250">
        <f>F15</f>
        <v>31277</v>
      </c>
    </row>
    <row r="15" spans="1:17" ht="12.6" customHeight="1" x14ac:dyDescent="0.2">
      <c r="A15" s="226"/>
      <c r="B15" s="235" t="s">
        <v>235</v>
      </c>
      <c r="C15" s="226"/>
      <c r="D15" s="226"/>
      <c r="E15" s="236">
        <v>26336</v>
      </c>
      <c r="F15" s="236">
        <v>31277</v>
      </c>
      <c r="G15" s="236">
        <v>57613</v>
      </c>
      <c r="H15" s="236">
        <v>2070</v>
      </c>
      <c r="I15" s="236">
        <v>3488</v>
      </c>
      <c r="J15" s="236">
        <v>5558</v>
      </c>
      <c r="K15" s="236">
        <v>28406</v>
      </c>
      <c r="L15" s="236">
        <v>34765</v>
      </c>
      <c r="M15" s="236">
        <v>63171</v>
      </c>
      <c r="N15" s="226"/>
      <c r="O15" s="249" t="s">
        <v>70</v>
      </c>
      <c r="P15" s="250">
        <f>H15</f>
        <v>2070</v>
      </c>
      <c r="Q15" s="250">
        <f>I15</f>
        <v>3488</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19482</v>
      </c>
      <c r="F17" s="236">
        <v>23816</v>
      </c>
      <c r="G17" s="236">
        <v>43298</v>
      </c>
      <c r="H17" s="236">
        <v>2070</v>
      </c>
      <c r="I17" s="236">
        <v>3488</v>
      </c>
      <c r="J17" s="236">
        <v>5558</v>
      </c>
      <c r="K17" s="236">
        <v>21552</v>
      </c>
      <c r="L17" s="236">
        <v>27304</v>
      </c>
      <c r="M17" s="236">
        <v>48856</v>
      </c>
      <c r="N17" s="226"/>
      <c r="P17" s="250"/>
    </row>
    <row r="18" spans="1:17" ht="12.6" customHeight="1" x14ac:dyDescent="0.2">
      <c r="A18" s="226"/>
      <c r="B18" s="233" t="s">
        <v>238</v>
      </c>
      <c r="C18" s="233"/>
      <c r="D18" s="233"/>
      <c r="E18" s="234"/>
      <c r="F18" s="234"/>
      <c r="G18" s="234"/>
      <c r="H18" s="234"/>
      <c r="I18" s="234"/>
      <c r="J18" s="234"/>
      <c r="K18" s="234"/>
      <c r="L18" s="234"/>
      <c r="M18" s="234"/>
      <c r="N18" s="226"/>
      <c r="P18" s="250"/>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54</v>
      </c>
      <c r="E22" s="236">
        <v>57</v>
      </c>
      <c r="F22" s="236">
        <v>101</v>
      </c>
      <c r="G22" s="236">
        <v>158</v>
      </c>
      <c r="H22" s="236">
        <v>276</v>
      </c>
      <c r="I22" s="236">
        <v>640</v>
      </c>
      <c r="J22" s="236">
        <v>916</v>
      </c>
      <c r="K22" s="236">
        <v>333</v>
      </c>
      <c r="L22" s="236">
        <v>741</v>
      </c>
      <c r="M22" s="236">
        <v>1074</v>
      </c>
      <c r="N22" s="226"/>
      <c r="O22" s="222"/>
      <c r="P22" s="250"/>
    </row>
    <row r="23" spans="1:17" ht="12.6" customHeight="1" x14ac:dyDescent="0.2">
      <c r="A23" s="226"/>
      <c r="B23" s="235" t="s">
        <v>149</v>
      </c>
      <c r="C23" s="226"/>
      <c r="D23" s="236">
        <v>19</v>
      </c>
      <c r="E23" s="236">
        <v>49</v>
      </c>
      <c r="F23" s="236">
        <v>74</v>
      </c>
      <c r="G23" s="236">
        <v>123</v>
      </c>
      <c r="H23" s="236">
        <v>153</v>
      </c>
      <c r="I23" s="236">
        <v>161</v>
      </c>
      <c r="J23" s="236">
        <v>314</v>
      </c>
      <c r="K23" s="236">
        <v>202</v>
      </c>
      <c r="L23" s="236">
        <v>235</v>
      </c>
      <c r="M23" s="236">
        <v>437</v>
      </c>
      <c r="N23" s="226"/>
      <c r="O23" s="222"/>
      <c r="P23" s="250"/>
    </row>
    <row r="24" spans="1:17" ht="12.6" customHeight="1" x14ac:dyDescent="0.2">
      <c r="A24" s="226"/>
      <c r="B24" s="235" t="s">
        <v>193</v>
      </c>
      <c r="C24" s="226"/>
      <c r="D24" s="236">
        <v>14</v>
      </c>
      <c r="E24" s="236">
        <v>0</v>
      </c>
      <c r="F24" s="236">
        <v>0</v>
      </c>
      <c r="G24" s="236">
        <v>0</v>
      </c>
      <c r="H24" s="236">
        <v>256</v>
      </c>
      <c r="I24" s="236">
        <v>350</v>
      </c>
      <c r="J24" s="236">
        <v>606</v>
      </c>
      <c r="K24" s="236">
        <v>256</v>
      </c>
      <c r="L24" s="236">
        <v>350</v>
      </c>
      <c r="M24" s="236">
        <v>606</v>
      </c>
      <c r="N24" s="226"/>
      <c r="O24" s="222"/>
      <c r="P24" s="250"/>
    </row>
    <row r="25" spans="1:17" ht="12.6" customHeight="1" x14ac:dyDescent="0.2">
      <c r="A25" s="226"/>
      <c r="B25" s="235" t="s">
        <v>150</v>
      </c>
      <c r="C25" s="226"/>
      <c r="D25" s="236">
        <v>14</v>
      </c>
      <c r="E25" s="236">
        <v>42992</v>
      </c>
      <c r="F25" s="236">
        <v>52368</v>
      </c>
      <c r="G25" s="236">
        <v>95360</v>
      </c>
      <c r="H25" s="236">
        <v>4340</v>
      </c>
      <c r="I25" s="236">
        <v>7635</v>
      </c>
      <c r="J25" s="236">
        <v>11975</v>
      </c>
      <c r="K25" s="236">
        <v>47332</v>
      </c>
      <c r="L25" s="236">
        <v>60003</v>
      </c>
      <c r="M25" s="236">
        <v>107335</v>
      </c>
      <c r="N25" s="226"/>
      <c r="O25" s="222"/>
      <c r="P25" s="250"/>
    </row>
    <row r="26" spans="1:17" s="249" customFormat="1" ht="12.6" customHeight="1" x14ac:dyDescent="0.2">
      <c r="A26" s="226"/>
      <c r="B26" s="235" t="s">
        <v>153</v>
      </c>
      <c r="C26" s="226"/>
      <c r="D26" s="236">
        <v>5</v>
      </c>
      <c r="E26" s="236">
        <v>48</v>
      </c>
      <c r="F26" s="236">
        <v>44</v>
      </c>
      <c r="G26" s="236">
        <v>92</v>
      </c>
      <c r="H26" s="236">
        <v>21</v>
      </c>
      <c r="I26" s="236">
        <v>18</v>
      </c>
      <c r="J26" s="236">
        <v>39</v>
      </c>
      <c r="K26" s="236">
        <v>69</v>
      </c>
      <c r="L26" s="236">
        <v>62</v>
      </c>
      <c r="M26" s="236">
        <v>131</v>
      </c>
      <c r="N26" s="226"/>
      <c r="O26" s="222"/>
      <c r="P26" s="250"/>
    </row>
    <row r="27" spans="1:17" s="249" customFormat="1" ht="12.6" customHeight="1" x14ac:dyDescent="0.2">
      <c r="A27" s="226"/>
      <c r="B27" s="235" t="s">
        <v>154</v>
      </c>
      <c r="C27" s="226"/>
      <c r="D27" s="236">
        <v>4</v>
      </c>
      <c r="E27" s="236">
        <v>5986</v>
      </c>
      <c r="F27" s="236">
        <v>6589</v>
      </c>
      <c r="G27" s="236">
        <v>12575</v>
      </c>
      <c r="H27" s="236">
        <v>41</v>
      </c>
      <c r="I27" s="236">
        <v>81</v>
      </c>
      <c r="J27" s="236">
        <v>122</v>
      </c>
      <c r="K27" s="236">
        <v>6027</v>
      </c>
      <c r="L27" s="236">
        <v>6670</v>
      </c>
      <c r="M27" s="236">
        <v>12697</v>
      </c>
      <c r="N27" s="226"/>
      <c r="O27" s="222"/>
      <c r="P27" s="250"/>
    </row>
    <row r="28" spans="1:17" s="249" customFormat="1" ht="12.6" customHeight="1" x14ac:dyDescent="0.2">
      <c r="A28" s="226"/>
      <c r="B28" s="235" t="s">
        <v>157</v>
      </c>
      <c r="C28" s="226"/>
      <c r="D28" s="236">
        <v>1</v>
      </c>
      <c r="E28" s="236">
        <v>5</v>
      </c>
      <c r="F28" s="236">
        <v>5</v>
      </c>
      <c r="G28" s="236">
        <v>10</v>
      </c>
      <c r="H28" s="236">
        <v>0</v>
      </c>
      <c r="I28" s="236">
        <v>0</v>
      </c>
      <c r="J28" s="236">
        <v>0</v>
      </c>
      <c r="K28" s="236">
        <v>5</v>
      </c>
      <c r="L28" s="236">
        <v>5</v>
      </c>
      <c r="M28" s="236">
        <v>10</v>
      </c>
      <c r="N28" s="226"/>
      <c r="O28" s="222"/>
      <c r="P28" s="250"/>
    </row>
    <row r="29" spans="1:17" s="249" customFormat="1" ht="12.6" customHeight="1" x14ac:dyDescent="0.2">
      <c r="A29" s="226"/>
      <c r="B29" s="235" t="s">
        <v>152</v>
      </c>
      <c r="C29" s="226"/>
      <c r="D29" s="236">
        <v>1</v>
      </c>
      <c r="E29" s="236">
        <v>811</v>
      </c>
      <c r="F29" s="236">
        <v>816</v>
      </c>
      <c r="G29" s="236">
        <v>1627</v>
      </c>
      <c r="H29" s="236">
        <v>0</v>
      </c>
      <c r="I29" s="236">
        <v>0</v>
      </c>
      <c r="J29" s="236">
        <v>0</v>
      </c>
      <c r="K29" s="236">
        <v>811</v>
      </c>
      <c r="L29" s="236">
        <v>816</v>
      </c>
      <c r="M29" s="236">
        <v>1627</v>
      </c>
      <c r="N29" s="226"/>
      <c r="O29" s="222"/>
      <c r="P29" s="250"/>
    </row>
    <row r="30" spans="1:17" s="249" customFormat="1" ht="12.6" customHeight="1" x14ac:dyDescent="0.2">
      <c r="A30" s="226"/>
      <c r="B30" s="235" t="s">
        <v>156</v>
      </c>
      <c r="C30" s="226"/>
      <c r="D30" s="236">
        <v>1</v>
      </c>
      <c r="E30" s="236">
        <v>0</v>
      </c>
      <c r="F30" s="236">
        <v>0</v>
      </c>
      <c r="G30" s="236">
        <v>0</v>
      </c>
      <c r="H30" s="236">
        <v>15</v>
      </c>
      <c r="I30" s="236">
        <v>67</v>
      </c>
      <c r="J30" s="236">
        <v>82</v>
      </c>
      <c r="K30" s="236">
        <v>15</v>
      </c>
      <c r="L30" s="236">
        <v>67</v>
      </c>
      <c r="M30" s="236">
        <v>82</v>
      </c>
      <c r="N30" s="226"/>
      <c r="O30" s="222"/>
      <c r="P30" s="250"/>
    </row>
    <row r="31" spans="1:17" s="249" customFormat="1" ht="12.6" customHeight="1" x14ac:dyDescent="0.2">
      <c r="A31" s="226"/>
      <c r="B31" s="241" t="s">
        <v>26</v>
      </c>
      <c r="C31" s="241"/>
      <c r="D31" s="242">
        <f>SUM(D22:D30)</f>
        <v>113</v>
      </c>
      <c r="E31" s="242">
        <f t="shared" ref="E31:M31" si="0">SUM(E22:E30)</f>
        <v>49948</v>
      </c>
      <c r="F31" s="242">
        <f t="shared" si="0"/>
        <v>59997</v>
      </c>
      <c r="G31" s="242">
        <f t="shared" si="0"/>
        <v>109945</v>
      </c>
      <c r="H31" s="242">
        <f t="shared" si="0"/>
        <v>5102</v>
      </c>
      <c r="I31" s="242">
        <f t="shared" si="0"/>
        <v>8952</v>
      </c>
      <c r="J31" s="242">
        <f t="shared" si="0"/>
        <v>14054</v>
      </c>
      <c r="K31" s="242">
        <f t="shared" si="0"/>
        <v>55050</v>
      </c>
      <c r="L31" s="242">
        <f t="shared" si="0"/>
        <v>68949</v>
      </c>
      <c r="M31" s="242">
        <f t="shared" si="0"/>
        <v>123999</v>
      </c>
      <c r="N31" s="226"/>
      <c r="O31" s="222"/>
      <c r="P31" s="250"/>
    </row>
    <row r="32" spans="1:17" s="248" customFormat="1" ht="18.600000000000001" customHeight="1" x14ac:dyDescent="0.2">
      <c r="A32" s="243"/>
      <c r="B32" s="244"/>
      <c r="C32" s="244"/>
      <c r="D32" s="245"/>
      <c r="E32" s="245"/>
      <c r="F32" s="245"/>
      <c r="G32" s="245"/>
      <c r="H32" s="323" t="s">
        <v>54</v>
      </c>
      <c r="I32" s="323"/>
      <c r="J32" s="323" t="s">
        <v>55</v>
      </c>
      <c r="K32" s="323"/>
      <c r="L32" s="323" t="s">
        <v>26</v>
      </c>
      <c r="M32" s="323"/>
      <c r="N32" s="243"/>
      <c r="O32" s="255"/>
      <c r="P32" s="256"/>
      <c r="Q32" s="255"/>
    </row>
    <row r="33" spans="1:17" ht="12.6" customHeight="1" x14ac:dyDescent="0.2">
      <c r="A33" s="226"/>
      <c r="B33" s="233" t="s">
        <v>241</v>
      </c>
      <c r="C33" s="233"/>
      <c r="D33" s="233"/>
      <c r="E33" s="234"/>
      <c r="F33" s="234"/>
      <c r="G33" s="234"/>
      <c r="H33" s="234"/>
      <c r="I33" s="234"/>
      <c r="J33" s="234"/>
      <c r="K33" s="234"/>
      <c r="L33" s="234"/>
      <c r="M33" s="234"/>
      <c r="N33" s="226"/>
      <c r="P33" s="250"/>
    </row>
    <row r="34" spans="1:17" ht="12.6" customHeight="1" x14ac:dyDescent="0.2">
      <c r="A34" s="226"/>
      <c r="B34" s="235" t="s">
        <v>242</v>
      </c>
      <c r="C34" s="226"/>
      <c r="D34" s="226"/>
      <c r="E34" s="236"/>
      <c r="F34" s="236"/>
      <c r="G34" s="236"/>
      <c r="H34" s="236"/>
      <c r="I34" s="236">
        <v>0</v>
      </c>
      <c r="J34" s="236"/>
      <c r="K34" s="236">
        <v>1</v>
      </c>
      <c r="L34" s="236"/>
      <c r="M34" s="236">
        <v>1</v>
      </c>
      <c r="N34" s="226"/>
      <c r="P34" s="250"/>
    </row>
    <row r="35" spans="1:17" ht="12.6" customHeight="1" x14ac:dyDescent="0.2">
      <c r="A35" s="226"/>
      <c r="B35" s="233" t="s">
        <v>243</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2</v>
      </c>
      <c r="J36" s="236"/>
      <c r="K36" s="236">
        <v>1</v>
      </c>
      <c r="L36" s="236"/>
      <c r="M36" s="236">
        <v>3</v>
      </c>
      <c r="N36" s="226"/>
      <c r="P36" s="250"/>
    </row>
    <row r="37" spans="1:17" ht="2.4500000000000002" customHeight="1" thickBot="1" x14ac:dyDescent="0.25">
      <c r="A37" s="226"/>
      <c r="B37" s="230"/>
      <c r="C37" s="230"/>
      <c r="D37" s="230"/>
      <c r="E37" s="230"/>
      <c r="F37" s="230"/>
      <c r="G37" s="230"/>
      <c r="H37" s="230"/>
      <c r="I37" s="230"/>
      <c r="J37" s="230"/>
      <c r="K37" s="230"/>
      <c r="L37" s="230"/>
      <c r="M37" s="230"/>
      <c r="N37" s="226"/>
    </row>
    <row r="38" spans="1:17" s="227" customFormat="1" ht="12.75" customHeight="1" x14ac:dyDescent="0.2">
      <c r="A38" s="226"/>
      <c r="B38" s="251" t="s">
        <v>206</v>
      </c>
      <c r="C38" s="226"/>
      <c r="D38" s="226"/>
      <c r="E38" s="226"/>
      <c r="F38" s="226"/>
      <c r="G38" s="226"/>
      <c r="H38" s="226"/>
      <c r="I38" s="226"/>
      <c r="J38" s="226"/>
      <c r="K38" s="226"/>
      <c r="L38" s="226"/>
      <c r="M38" s="226"/>
      <c r="N38" s="226"/>
      <c r="O38" s="249"/>
      <c r="P38" s="249"/>
      <c r="Q38" s="249"/>
    </row>
    <row r="39" spans="1:17" s="227" customFormat="1" ht="15.6" customHeight="1" x14ac:dyDescent="0.2">
      <c r="A39" s="226"/>
      <c r="B39" s="226"/>
      <c r="C39" s="226"/>
      <c r="D39" s="226"/>
      <c r="E39" s="226"/>
      <c r="F39" s="226"/>
      <c r="G39" s="226"/>
      <c r="H39" s="226"/>
      <c r="I39" s="226"/>
      <c r="J39" s="226"/>
      <c r="K39" s="226"/>
      <c r="L39" s="226"/>
      <c r="M39" s="226"/>
      <c r="N39" s="226"/>
      <c r="O39" s="249"/>
      <c r="P39" s="249"/>
      <c r="Q39" s="249"/>
    </row>
    <row r="40" spans="1:17" s="227" customFormat="1" ht="18" customHeight="1" x14ac:dyDescent="0.2">
      <c r="A40" s="226"/>
      <c r="B40" s="226"/>
      <c r="C40" s="226"/>
      <c r="D40" s="226"/>
      <c r="E40" s="226"/>
      <c r="F40" s="226"/>
      <c r="G40" s="226"/>
      <c r="H40" s="226"/>
      <c r="I40" s="226"/>
      <c r="J40" s="226"/>
      <c r="K40" s="226"/>
      <c r="L40" s="226"/>
      <c r="M40" s="226"/>
      <c r="N40" s="226"/>
      <c r="O40" s="249"/>
      <c r="P40" s="249"/>
      <c r="Q40" s="249"/>
    </row>
    <row r="41" spans="1:17" s="227" customFormat="1" ht="13.5" x14ac:dyDescent="0.2">
      <c r="A41" s="226"/>
      <c r="B41" s="253" t="s">
        <v>253</v>
      </c>
      <c r="C41" s="226"/>
      <c r="D41" s="226"/>
      <c r="E41" s="226"/>
      <c r="F41" s="226"/>
      <c r="G41" s="226"/>
      <c r="H41" s="226"/>
      <c r="I41" s="226"/>
      <c r="J41" s="226"/>
      <c r="K41" s="226"/>
      <c r="L41" s="226"/>
      <c r="M41" s="226"/>
      <c r="N41" s="226"/>
      <c r="O41" s="249"/>
      <c r="P41" s="249"/>
      <c r="Q41" s="249"/>
    </row>
    <row r="42" spans="1:17" s="227" customFormat="1" ht="4.1500000000000004" customHeight="1" x14ac:dyDescent="0.2">
      <c r="A42" s="226"/>
      <c r="B42" s="226"/>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ht="13.5" x14ac:dyDescent="0.2">
      <c r="A49" s="226"/>
      <c r="B49" s="134"/>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ht="12" customHeight="1" x14ac:dyDescent="0.2">
      <c r="A59" s="226"/>
      <c r="B59" s="226"/>
      <c r="C59" s="226"/>
      <c r="D59" s="226"/>
      <c r="E59" s="226"/>
      <c r="F59" s="226"/>
      <c r="G59" s="226"/>
      <c r="H59" s="226"/>
      <c r="I59" s="226"/>
      <c r="J59" s="226"/>
      <c r="K59" s="226"/>
      <c r="L59" s="226"/>
      <c r="M59" s="226"/>
      <c r="N59" s="226"/>
      <c r="O59" s="249"/>
      <c r="P59" s="249"/>
      <c r="Q59" s="249"/>
    </row>
    <row r="60" spans="1:17" s="227" customFormat="1" ht="7.9" customHeigh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0.9" customHeight="1" x14ac:dyDescent="0.2">
      <c r="A62" s="226"/>
      <c r="B62" s="226"/>
      <c r="C62" s="226"/>
      <c r="D62" s="226"/>
      <c r="E62" s="226"/>
      <c r="F62" s="226"/>
      <c r="G62" s="226"/>
      <c r="H62" s="226"/>
      <c r="I62" s="226"/>
      <c r="J62" s="226"/>
      <c r="K62" s="226"/>
      <c r="L62" s="226"/>
      <c r="M62" s="226"/>
      <c r="N62" s="226"/>
      <c r="O62" s="249"/>
      <c r="P62" s="249"/>
      <c r="Q62" s="249"/>
    </row>
    <row r="63" spans="1:17" s="227" customFormat="1" ht="6.6" customHeight="1" x14ac:dyDescent="0.2">
      <c r="A63" s="226"/>
      <c r="B63" s="226"/>
      <c r="C63" s="226"/>
      <c r="D63" s="226"/>
      <c r="E63" s="226"/>
      <c r="F63" s="226"/>
      <c r="G63" s="226"/>
      <c r="H63" s="226"/>
      <c r="I63" s="226"/>
      <c r="J63" s="226"/>
      <c r="K63" s="226"/>
      <c r="L63" s="226"/>
      <c r="M63" s="226"/>
      <c r="N63" s="226"/>
      <c r="O63" s="249"/>
      <c r="P63" s="249"/>
      <c r="Q63" s="249"/>
    </row>
    <row r="64" spans="1:17" s="227" customFormat="1" ht="7.15" customHeight="1" x14ac:dyDescent="0.2">
      <c r="A64" s="226"/>
      <c r="B64" s="226"/>
      <c r="C64" s="226"/>
      <c r="D64" s="226"/>
      <c r="E64" s="226"/>
      <c r="F64" s="226"/>
      <c r="G64" s="226"/>
      <c r="H64" s="226"/>
      <c r="I64" s="226"/>
      <c r="J64" s="226"/>
      <c r="K64" s="226"/>
      <c r="L64" s="226"/>
      <c r="M64" s="226"/>
      <c r="N64" s="226"/>
      <c r="O64" s="249"/>
      <c r="P64" s="249"/>
      <c r="Q64" s="249"/>
    </row>
    <row r="65" spans="1:17" s="227" customFormat="1" x14ac:dyDescent="0.2">
      <c r="A65" s="226"/>
      <c r="B65" s="226"/>
      <c r="C65" s="226"/>
      <c r="D65" s="226"/>
      <c r="E65" s="226"/>
      <c r="F65" s="226"/>
      <c r="G65" s="226"/>
      <c r="H65" s="226"/>
      <c r="I65" s="226"/>
      <c r="J65" s="226"/>
      <c r="K65" s="226"/>
      <c r="L65" s="226"/>
      <c r="M65" s="226"/>
      <c r="N65" s="226"/>
      <c r="O65" s="249"/>
      <c r="P65" s="249"/>
      <c r="Q65" s="249"/>
    </row>
    <row r="66" spans="1:17" s="227" customFormat="1" ht="15" customHeight="1" x14ac:dyDescent="0.2">
      <c r="A66" s="226"/>
      <c r="B66" s="226"/>
      <c r="C66" s="226"/>
      <c r="D66" s="226"/>
      <c r="E66" s="324">
        <v>23</v>
      </c>
      <c r="F66" s="324"/>
      <c r="G66" s="324"/>
      <c r="H66" s="324"/>
      <c r="I66" s="324"/>
      <c r="J66" s="324"/>
      <c r="K66" s="324"/>
      <c r="L66" s="324"/>
      <c r="M66" s="324"/>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6">
    <mergeCell ref="B7:M7"/>
    <mergeCell ref="B10:M10"/>
    <mergeCell ref="B12:D13"/>
    <mergeCell ref="E12:G12"/>
    <mergeCell ref="H12:J12"/>
    <mergeCell ref="K12:M12"/>
    <mergeCell ref="H32:I32"/>
    <mergeCell ref="J32:K32"/>
    <mergeCell ref="L32:M32"/>
    <mergeCell ref="E66:M66"/>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55AE-B62C-44C0-B795-3F7DC230D5B9}">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254</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44358</v>
      </c>
      <c r="Q14" s="250">
        <f>F15</f>
        <v>48952</v>
      </c>
    </row>
    <row r="15" spans="1:17" ht="12.6" customHeight="1" x14ac:dyDescent="0.2">
      <c r="A15" s="226"/>
      <c r="B15" s="235" t="s">
        <v>235</v>
      </c>
      <c r="C15" s="226"/>
      <c r="D15" s="226"/>
      <c r="E15" s="236">
        <v>44358</v>
      </c>
      <c r="F15" s="236">
        <v>48952</v>
      </c>
      <c r="G15" s="236">
        <v>93310</v>
      </c>
      <c r="H15" s="236">
        <v>3201</v>
      </c>
      <c r="I15" s="236">
        <v>4694</v>
      </c>
      <c r="J15" s="236">
        <v>7895</v>
      </c>
      <c r="K15" s="236">
        <v>47559</v>
      </c>
      <c r="L15" s="236">
        <v>53646</v>
      </c>
      <c r="M15" s="236">
        <v>101205</v>
      </c>
      <c r="N15" s="226"/>
      <c r="O15" s="249" t="s">
        <v>70</v>
      </c>
      <c r="P15" s="250">
        <f>H15</f>
        <v>3201</v>
      </c>
      <c r="Q15" s="250">
        <f>I15</f>
        <v>4694</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29982</v>
      </c>
      <c r="F17" s="236">
        <v>32828</v>
      </c>
      <c r="G17" s="236">
        <v>62810</v>
      </c>
      <c r="H17" s="236">
        <v>2221</v>
      </c>
      <c r="I17" s="236">
        <v>3169</v>
      </c>
      <c r="J17" s="236">
        <v>5390</v>
      </c>
      <c r="K17" s="236">
        <v>32203</v>
      </c>
      <c r="L17" s="236">
        <v>35997</v>
      </c>
      <c r="M17" s="236">
        <v>68200</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149</v>
      </c>
      <c r="C22" s="226"/>
      <c r="D22" s="236">
        <v>71</v>
      </c>
      <c r="E22" s="236">
        <v>30</v>
      </c>
      <c r="F22" s="236">
        <v>161</v>
      </c>
      <c r="G22" s="236">
        <v>191</v>
      </c>
      <c r="H22" s="236">
        <v>686</v>
      </c>
      <c r="I22" s="236">
        <v>815</v>
      </c>
      <c r="J22" s="236">
        <v>1501</v>
      </c>
      <c r="K22" s="236">
        <v>716</v>
      </c>
      <c r="L22" s="236">
        <v>976</v>
      </c>
      <c r="M22" s="236">
        <v>1692</v>
      </c>
      <c r="N22" s="226"/>
      <c r="O22" s="222"/>
      <c r="P22" s="250"/>
    </row>
    <row r="23" spans="1:17" ht="12.6" customHeight="1" x14ac:dyDescent="0.2">
      <c r="A23" s="226"/>
      <c r="B23" s="235" t="s">
        <v>148</v>
      </c>
      <c r="C23" s="226"/>
      <c r="D23" s="236">
        <v>33</v>
      </c>
      <c r="E23" s="236">
        <v>282</v>
      </c>
      <c r="F23" s="236">
        <v>429</v>
      </c>
      <c r="G23" s="236">
        <v>711</v>
      </c>
      <c r="H23" s="236">
        <v>0</v>
      </c>
      <c r="I23" s="236">
        <v>0</v>
      </c>
      <c r="J23" s="236">
        <v>0</v>
      </c>
      <c r="K23" s="236">
        <v>282</v>
      </c>
      <c r="L23" s="236">
        <v>429</v>
      </c>
      <c r="M23" s="236">
        <v>711</v>
      </c>
      <c r="N23" s="226"/>
      <c r="O23" s="222"/>
      <c r="P23" s="250"/>
    </row>
    <row r="24" spans="1:17" ht="12.6" customHeight="1" x14ac:dyDescent="0.2">
      <c r="A24" s="226"/>
      <c r="B24" s="235" t="s">
        <v>153</v>
      </c>
      <c r="C24" s="226"/>
      <c r="D24" s="236">
        <v>29</v>
      </c>
      <c r="E24" s="236">
        <v>567</v>
      </c>
      <c r="F24" s="236">
        <v>617</v>
      </c>
      <c r="G24" s="236">
        <v>1184</v>
      </c>
      <c r="H24" s="236">
        <v>0</v>
      </c>
      <c r="I24" s="236">
        <v>0</v>
      </c>
      <c r="J24" s="236">
        <v>0</v>
      </c>
      <c r="K24" s="236">
        <v>567</v>
      </c>
      <c r="L24" s="236">
        <v>617</v>
      </c>
      <c r="M24" s="236">
        <v>1184</v>
      </c>
      <c r="N24" s="226"/>
      <c r="O24" s="222"/>
      <c r="P24" s="250"/>
    </row>
    <row r="25" spans="1:17" ht="12.6" customHeight="1" x14ac:dyDescent="0.2">
      <c r="A25" s="226"/>
      <c r="B25" s="235" t="s">
        <v>152</v>
      </c>
      <c r="C25" s="226"/>
      <c r="D25" s="236">
        <v>9</v>
      </c>
      <c r="E25" s="236">
        <v>486</v>
      </c>
      <c r="F25" s="236">
        <v>647</v>
      </c>
      <c r="G25" s="236">
        <v>1133</v>
      </c>
      <c r="H25" s="236">
        <v>0</v>
      </c>
      <c r="I25" s="236">
        <v>0</v>
      </c>
      <c r="J25" s="236">
        <v>0</v>
      </c>
      <c r="K25" s="236">
        <v>486</v>
      </c>
      <c r="L25" s="236">
        <v>647</v>
      </c>
      <c r="M25" s="236">
        <v>1133</v>
      </c>
      <c r="N25" s="226"/>
      <c r="O25" s="222"/>
      <c r="P25" s="250"/>
    </row>
    <row r="26" spans="1:17" ht="12.6" customHeight="1" x14ac:dyDescent="0.2">
      <c r="A26" s="226"/>
      <c r="B26" s="235" t="s">
        <v>157</v>
      </c>
      <c r="C26" s="226"/>
      <c r="D26" s="236">
        <v>5</v>
      </c>
      <c r="E26" s="236">
        <v>14</v>
      </c>
      <c r="F26" s="236">
        <v>9</v>
      </c>
      <c r="G26" s="236">
        <v>23</v>
      </c>
      <c r="H26" s="236">
        <v>48</v>
      </c>
      <c r="I26" s="236">
        <v>90</v>
      </c>
      <c r="J26" s="236">
        <v>138</v>
      </c>
      <c r="K26" s="236">
        <v>62</v>
      </c>
      <c r="L26" s="236">
        <v>99</v>
      </c>
      <c r="M26" s="236">
        <v>161</v>
      </c>
      <c r="N26" s="226"/>
      <c r="O26" s="222"/>
      <c r="P26" s="250"/>
    </row>
    <row r="27" spans="1:17" s="227" customFormat="1" ht="12.6" customHeight="1" x14ac:dyDescent="0.2">
      <c r="A27" s="226"/>
      <c r="B27" s="226" t="s">
        <v>156</v>
      </c>
      <c r="C27" s="226"/>
      <c r="D27" s="226">
        <v>2</v>
      </c>
      <c r="E27" s="226">
        <v>62</v>
      </c>
      <c r="F27" s="226">
        <v>78</v>
      </c>
      <c r="G27" s="226">
        <v>140</v>
      </c>
      <c r="H27" s="226">
        <v>19</v>
      </c>
      <c r="I27" s="226">
        <v>25</v>
      </c>
      <c r="J27" s="226">
        <v>44</v>
      </c>
      <c r="K27" s="226">
        <v>81</v>
      </c>
      <c r="L27" s="226">
        <v>103</v>
      </c>
      <c r="M27" s="226">
        <v>184</v>
      </c>
      <c r="N27" s="226"/>
      <c r="O27" s="222"/>
      <c r="P27" s="249"/>
      <c r="Q27" s="249"/>
    </row>
    <row r="28" spans="1:17" ht="12.6" customHeight="1" x14ac:dyDescent="0.2">
      <c r="A28" s="226"/>
      <c r="B28" s="235" t="s">
        <v>155</v>
      </c>
      <c r="C28" s="226"/>
      <c r="D28" s="236">
        <v>1</v>
      </c>
      <c r="E28" s="236">
        <v>31</v>
      </c>
      <c r="F28" s="236">
        <v>64</v>
      </c>
      <c r="G28" s="236">
        <v>95</v>
      </c>
      <c r="H28" s="236">
        <v>0</v>
      </c>
      <c r="I28" s="236">
        <v>0</v>
      </c>
      <c r="J28" s="236">
        <v>0</v>
      </c>
      <c r="K28" s="236">
        <v>31</v>
      </c>
      <c r="L28" s="236">
        <v>64</v>
      </c>
      <c r="M28" s="236">
        <v>95</v>
      </c>
      <c r="N28" s="226"/>
      <c r="O28" s="222"/>
      <c r="P28" s="250"/>
    </row>
    <row r="29" spans="1:17" ht="12.6" customHeight="1" x14ac:dyDescent="0.2">
      <c r="A29" s="226"/>
      <c r="B29" s="235" t="s">
        <v>154</v>
      </c>
      <c r="C29" s="226"/>
      <c r="D29" s="236">
        <v>1</v>
      </c>
      <c r="E29" s="236">
        <v>55</v>
      </c>
      <c r="F29" s="236">
        <v>61</v>
      </c>
      <c r="G29" s="236">
        <v>116</v>
      </c>
      <c r="H29" s="236">
        <v>0</v>
      </c>
      <c r="I29" s="236">
        <v>0</v>
      </c>
      <c r="J29" s="236">
        <v>0</v>
      </c>
      <c r="K29" s="236">
        <v>55</v>
      </c>
      <c r="L29" s="236">
        <v>61</v>
      </c>
      <c r="M29" s="236">
        <v>116</v>
      </c>
      <c r="N29" s="226"/>
      <c r="O29" s="222"/>
      <c r="P29" s="250"/>
    </row>
    <row r="30" spans="1:17" ht="12.6" customHeight="1" x14ac:dyDescent="0.2">
      <c r="A30" s="226"/>
      <c r="B30" s="241" t="s">
        <v>26</v>
      </c>
      <c r="C30" s="241"/>
      <c r="D30" s="242">
        <f>SUM(D22:D29)</f>
        <v>151</v>
      </c>
      <c r="E30" s="242">
        <f t="shared" ref="E30:M30" si="0">SUM(E22:E29)</f>
        <v>1527</v>
      </c>
      <c r="F30" s="242">
        <f t="shared" si="0"/>
        <v>2066</v>
      </c>
      <c r="G30" s="242">
        <f t="shared" si="0"/>
        <v>3593</v>
      </c>
      <c r="H30" s="242">
        <f t="shared" si="0"/>
        <v>753</v>
      </c>
      <c r="I30" s="242">
        <f t="shared" si="0"/>
        <v>930</v>
      </c>
      <c r="J30" s="242">
        <f t="shared" si="0"/>
        <v>1683</v>
      </c>
      <c r="K30" s="242">
        <f t="shared" si="0"/>
        <v>2280</v>
      </c>
      <c r="L30" s="242">
        <f t="shared" si="0"/>
        <v>2996</v>
      </c>
      <c r="M30" s="242">
        <f t="shared" si="0"/>
        <v>5276</v>
      </c>
      <c r="N30" s="226"/>
      <c r="O30" s="222"/>
      <c r="P30" s="250"/>
    </row>
    <row r="31" spans="1:17" s="248" customFormat="1" ht="18.600000000000001" customHeight="1" x14ac:dyDescent="0.2">
      <c r="A31" s="243"/>
      <c r="B31" s="244"/>
      <c r="C31" s="244"/>
      <c r="D31" s="245"/>
      <c r="E31" s="245"/>
      <c r="F31" s="245"/>
      <c r="G31" s="245"/>
      <c r="H31" s="323" t="s">
        <v>54</v>
      </c>
      <c r="I31" s="323"/>
      <c r="J31" s="323" t="s">
        <v>55</v>
      </c>
      <c r="K31" s="323"/>
      <c r="L31" s="323" t="s">
        <v>26</v>
      </c>
      <c r="M31" s="323"/>
      <c r="N31" s="243"/>
      <c r="O31" s="246"/>
      <c r="P31" s="247"/>
    </row>
    <row r="32" spans="1:17" ht="12.6" customHeight="1" x14ac:dyDescent="0.2">
      <c r="A32" s="226"/>
      <c r="B32" s="233" t="s">
        <v>241</v>
      </c>
      <c r="C32" s="233"/>
      <c r="D32" s="233"/>
      <c r="E32" s="234"/>
      <c r="F32" s="234"/>
      <c r="G32" s="234"/>
      <c r="H32" s="234"/>
      <c r="I32" s="234"/>
      <c r="J32" s="234"/>
      <c r="K32" s="234"/>
      <c r="L32" s="234"/>
      <c r="M32" s="234"/>
      <c r="N32" s="226"/>
      <c r="P32" s="250"/>
    </row>
    <row r="33" spans="1:17" ht="12.6" customHeight="1" x14ac:dyDescent="0.2">
      <c r="A33" s="226"/>
      <c r="B33" s="235" t="s">
        <v>242</v>
      </c>
      <c r="C33" s="226"/>
      <c r="D33" s="226"/>
      <c r="E33" s="236"/>
      <c r="F33" s="236"/>
      <c r="G33" s="236"/>
      <c r="H33" s="236"/>
      <c r="I33" s="236">
        <v>2</v>
      </c>
      <c r="J33" s="236"/>
      <c r="K33" s="236">
        <v>0</v>
      </c>
      <c r="L33" s="236"/>
      <c r="M33" s="236">
        <v>2</v>
      </c>
      <c r="N33" s="226"/>
      <c r="P33" s="250"/>
    </row>
    <row r="34" spans="1:17" ht="12.6" customHeight="1" x14ac:dyDescent="0.2">
      <c r="A34" s="226"/>
      <c r="B34" s="233" t="s">
        <v>243</v>
      </c>
      <c r="C34" s="233"/>
      <c r="D34" s="233"/>
      <c r="E34" s="234"/>
      <c r="F34" s="234"/>
      <c r="G34" s="234"/>
      <c r="H34" s="234"/>
      <c r="I34" s="234"/>
      <c r="J34" s="234"/>
      <c r="K34" s="234"/>
      <c r="L34" s="234"/>
      <c r="M34" s="234"/>
      <c r="N34" s="226"/>
      <c r="P34" s="250"/>
    </row>
    <row r="35" spans="1:17" ht="12.6" customHeight="1" x14ac:dyDescent="0.2">
      <c r="A35" s="226"/>
      <c r="B35" s="235" t="s">
        <v>242</v>
      </c>
      <c r="C35" s="226"/>
      <c r="D35" s="226"/>
      <c r="E35" s="236"/>
      <c r="F35" s="236"/>
      <c r="G35" s="236"/>
      <c r="H35" s="236"/>
      <c r="I35" s="236">
        <v>48</v>
      </c>
      <c r="J35" s="236"/>
      <c r="K35" s="236">
        <v>55</v>
      </c>
      <c r="L35" s="236"/>
      <c r="M35" s="236">
        <v>103</v>
      </c>
      <c r="N35" s="226"/>
      <c r="P35" s="250"/>
    </row>
    <row r="36" spans="1:17" ht="2.4500000000000002" customHeight="1" thickBot="1" x14ac:dyDescent="0.25">
      <c r="A36" s="226"/>
      <c r="B36" s="230"/>
      <c r="C36" s="230"/>
      <c r="D36" s="230"/>
      <c r="E36" s="230"/>
      <c r="F36" s="230"/>
      <c r="G36" s="230"/>
      <c r="H36" s="230"/>
      <c r="I36" s="230"/>
      <c r="J36" s="230"/>
      <c r="K36" s="230"/>
      <c r="L36" s="230"/>
      <c r="M36" s="230"/>
      <c r="N36" s="226"/>
    </row>
    <row r="37" spans="1:17" s="227" customFormat="1" ht="12.75" customHeight="1" x14ac:dyDescent="0.2">
      <c r="A37" s="226"/>
      <c r="B37" s="251" t="s">
        <v>206</v>
      </c>
      <c r="C37" s="226"/>
      <c r="D37" s="226"/>
      <c r="E37" s="226"/>
      <c r="F37" s="226"/>
      <c r="G37" s="226"/>
      <c r="H37" s="226"/>
      <c r="I37" s="226"/>
      <c r="J37" s="226"/>
      <c r="K37" s="226"/>
      <c r="L37" s="226"/>
      <c r="M37" s="226"/>
      <c r="N37" s="226"/>
      <c r="O37" s="249"/>
      <c r="P37" s="249"/>
      <c r="Q37" s="249"/>
    </row>
    <row r="38" spans="1:17" s="227" customFormat="1" x14ac:dyDescent="0.2">
      <c r="A38" s="226"/>
      <c r="B38" s="226"/>
      <c r="C38" s="226"/>
      <c r="D38" s="226"/>
      <c r="E38" s="226"/>
      <c r="F38" s="226"/>
      <c r="G38" s="226"/>
      <c r="H38" s="226"/>
      <c r="I38" s="226"/>
      <c r="J38" s="226"/>
      <c r="K38" s="226"/>
      <c r="L38" s="226"/>
      <c r="M38" s="226"/>
      <c r="N38" s="226"/>
      <c r="O38" s="249"/>
      <c r="P38" s="249"/>
      <c r="Q38" s="249"/>
    </row>
    <row r="39" spans="1:17" s="227" customFormat="1" ht="17.45" customHeight="1" x14ac:dyDescent="0.2">
      <c r="A39" s="226"/>
      <c r="B39" s="226"/>
      <c r="C39" s="226"/>
      <c r="D39" s="226"/>
      <c r="E39" s="226"/>
      <c r="F39" s="226"/>
      <c r="G39" s="226"/>
      <c r="H39" s="226"/>
      <c r="I39" s="226"/>
      <c r="J39" s="226"/>
      <c r="K39" s="226"/>
      <c r="L39" s="226"/>
      <c r="M39" s="226"/>
      <c r="N39" s="226"/>
      <c r="O39" s="249"/>
      <c r="P39" s="249"/>
      <c r="Q39" s="249"/>
    </row>
    <row r="40" spans="1:17" s="227" customFormat="1" ht="13.5" x14ac:dyDescent="0.2">
      <c r="A40" s="226"/>
      <c r="B40" s="253" t="s">
        <v>255</v>
      </c>
      <c r="C40" s="226"/>
      <c r="D40" s="226"/>
      <c r="E40" s="226"/>
      <c r="F40" s="226"/>
      <c r="G40" s="226"/>
      <c r="H40" s="226"/>
      <c r="I40" s="226"/>
      <c r="J40" s="226"/>
      <c r="K40" s="226"/>
      <c r="L40" s="226"/>
      <c r="M40" s="226"/>
      <c r="N40" s="226"/>
      <c r="O40" s="249"/>
      <c r="P40" s="249"/>
      <c r="Q40" s="249"/>
    </row>
    <row r="41" spans="1:17" s="227" customFormat="1" ht="4.1500000000000004" customHeight="1" x14ac:dyDescent="0.2">
      <c r="A41" s="226"/>
      <c r="B41" s="226"/>
      <c r="C41" s="226"/>
      <c r="D41" s="226"/>
      <c r="E41" s="226"/>
      <c r="F41" s="226"/>
      <c r="G41" s="226"/>
      <c r="H41" s="226"/>
      <c r="I41" s="226"/>
      <c r="J41" s="226"/>
      <c r="K41" s="226"/>
      <c r="L41" s="226"/>
      <c r="M41" s="226"/>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ht="10.15" customHeigh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ht="13.5" x14ac:dyDescent="0.2">
      <c r="A52" s="226"/>
      <c r="B52" s="134"/>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2" customHeight="1" x14ac:dyDescent="0.2">
      <c r="A62" s="226"/>
      <c r="B62" s="226"/>
      <c r="C62" s="226"/>
      <c r="D62" s="226"/>
      <c r="E62" s="226"/>
      <c r="F62" s="226"/>
      <c r="G62" s="226"/>
      <c r="H62" s="226"/>
      <c r="I62" s="226"/>
      <c r="J62" s="226"/>
      <c r="K62" s="226"/>
      <c r="L62" s="226"/>
      <c r="M62" s="226"/>
      <c r="N62" s="226"/>
      <c r="O62" s="249"/>
      <c r="P62" s="249"/>
      <c r="Q62" s="249"/>
    </row>
    <row r="63" spans="1:17" s="227" customFormat="1" ht="7.9" customHeight="1" x14ac:dyDescent="0.2">
      <c r="A63" s="226"/>
      <c r="B63" s="226"/>
      <c r="C63" s="226"/>
      <c r="D63" s="226"/>
      <c r="E63" s="226"/>
      <c r="F63" s="226"/>
      <c r="G63" s="226"/>
      <c r="H63" s="226"/>
      <c r="I63" s="226"/>
      <c r="J63" s="226"/>
      <c r="K63" s="226"/>
      <c r="L63" s="226"/>
      <c r="M63" s="226"/>
      <c r="N63" s="226"/>
      <c r="O63" s="249"/>
      <c r="P63" s="249"/>
      <c r="Q63" s="249"/>
    </row>
    <row r="64" spans="1:17" s="227" customFormat="1" x14ac:dyDescent="0.2">
      <c r="A64" s="226"/>
      <c r="B64" s="226"/>
      <c r="C64" s="226"/>
      <c r="D64" s="226"/>
      <c r="E64" s="226"/>
      <c r="F64" s="226"/>
      <c r="G64" s="226"/>
      <c r="H64" s="226"/>
      <c r="I64" s="226"/>
      <c r="J64" s="226"/>
      <c r="K64" s="226"/>
      <c r="L64" s="226"/>
      <c r="M64" s="226"/>
      <c r="N64" s="226"/>
      <c r="O64" s="249"/>
      <c r="P64" s="249"/>
      <c r="Q64" s="249"/>
    </row>
    <row r="65" spans="1:17" s="227" customFormat="1" ht="10.9" customHeight="1" x14ac:dyDescent="0.2">
      <c r="A65" s="226"/>
      <c r="B65" s="226"/>
      <c r="C65" s="226"/>
      <c r="D65" s="226"/>
      <c r="E65" s="226"/>
      <c r="F65" s="226"/>
      <c r="G65" s="226"/>
      <c r="H65" s="226"/>
      <c r="I65" s="226"/>
      <c r="J65" s="226"/>
      <c r="K65" s="226"/>
      <c r="L65" s="226"/>
      <c r="M65" s="226"/>
      <c r="N65" s="226"/>
      <c r="O65" s="249"/>
      <c r="P65" s="249"/>
      <c r="Q65" s="249"/>
    </row>
    <row r="66" spans="1:17" s="227" customFormat="1" ht="15" customHeight="1" x14ac:dyDescent="0.2">
      <c r="A66" s="226"/>
      <c r="B66" s="226"/>
      <c r="C66" s="226"/>
      <c r="D66" s="226"/>
      <c r="E66" s="324">
        <v>24</v>
      </c>
      <c r="F66" s="324"/>
      <c r="G66" s="324"/>
      <c r="H66" s="324"/>
      <c r="I66" s="324"/>
      <c r="J66" s="324"/>
      <c r="K66" s="324"/>
      <c r="L66" s="324"/>
      <c r="M66" s="324"/>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6">
    <mergeCell ref="B7:M7"/>
    <mergeCell ref="B10:M10"/>
    <mergeCell ref="B12:D13"/>
    <mergeCell ref="E12:G12"/>
    <mergeCell ref="H12:J12"/>
    <mergeCell ref="K12:M12"/>
    <mergeCell ref="H31:I31"/>
    <mergeCell ref="J31:K31"/>
    <mergeCell ref="L31:M31"/>
    <mergeCell ref="E66:M66"/>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9FAF-BB07-4395-AE07-C5959E025AE6}">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256</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21973</v>
      </c>
      <c r="Q14" s="250">
        <f>F15</f>
        <v>26407</v>
      </c>
    </row>
    <row r="15" spans="1:17" ht="12.6" customHeight="1" x14ac:dyDescent="0.2">
      <c r="A15" s="226"/>
      <c r="B15" s="235" t="s">
        <v>235</v>
      </c>
      <c r="C15" s="226"/>
      <c r="D15" s="226"/>
      <c r="E15" s="236">
        <v>21973</v>
      </c>
      <c r="F15" s="236">
        <v>26407</v>
      </c>
      <c r="G15" s="236">
        <v>48380</v>
      </c>
      <c r="H15" s="236">
        <v>2592</v>
      </c>
      <c r="I15" s="236">
        <v>4041</v>
      </c>
      <c r="J15" s="236">
        <v>6633</v>
      </c>
      <c r="K15" s="236">
        <v>24565</v>
      </c>
      <c r="L15" s="236">
        <v>30448</v>
      </c>
      <c r="M15" s="236">
        <v>55013</v>
      </c>
      <c r="N15" s="226"/>
      <c r="O15" s="249" t="s">
        <v>70</v>
      </c>
      <c r="P15" s="250">
        <f>H15</f>
        <v>2592</v>
      </c>
      <c r="Q15" s="250">
        <f>I15</f>
        <v>4041</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20728</v>
      </c>
      <c r="F17" s="236">
        <v>24663</v>
      </c>
      <c r="G17" s="236">
        <v>45391</v>
      </c>
      <c r="H17" s="236">
        <v>2343</v>
      </c>
      <c r="I17" s="236">
        <v>3623</v>
      </c>
      <c r="J17" s="236">
        <v>5966</v>
      </c>
      <c r="K17" s="236">
        <v>23071</v>
      </c>
      <c r="L17" s="236">
        <v>28286</v>
      </c>
      <c r="M17" s="236">
        <v>51357</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193</v>
      </c>
      <c r="C22" s="226"/>
      <c r="D22" s="236">
        <v>58</v>
      </c>
      <c r="E22" s="236">
        <v>378</v>
      </c>
      <c r="F22" s="236">
        <v>553</v>
      </c>
      <c r="G22" s="236">
        <v>931</v>
      </c>
      <c r="H22" s="236">
        <v>252</v>
      </c>
      <c r="I22" s="236">
        <v>329</v>
      </c>
      <c r="J22" s="236">
        <v>581</v>
      </c>
      <c r="K22" s="236">
        <v>630</v>
      </c>
      <c r="L22" s="236">
        <v>882</v>
      </c>
      <c r="M22" s="236">
        <v>1512</v>
      </c>
      <c r="N22" s="226"/>
      <c r="O22" s="222"/>
      <c r="P22" s="250"/>
    </row>
    <row r="23" spans="1:17" ht="12.6" customHeight="1" x14ac:dyDescent="0.2">
      <c r="A23" s="226"/>
      <c r="B23" s="235" t="s">
        <v>152</v>
      </c>
      <c r="C23" s="226"/>
      <c r="D23" s="236">
        <v>10</v>
      </c>
      <c r="E23" s="236">
        <v>438</v>
      </c>
      <c r="F23" s="236">
        <v>639</v>
      </c>
      <c r="G23" s="236">
        <v>1077</v>
      </c>
      <c r="H23" s="236">
        <v>0</v>
      </c>
      <c r="I23" s="236">
        <v>0</v>
      </c>
      <c r="J23" s="236">
        <v>0</v>
      </c>
      <c r="K23" s="236">
        <v>438</v>
      </c>
      <c r="L23" s="236">
        <v>639</v>
      </c>
      <c r="M23" s="236">
        <v>1077</v>
      </c>
      <c r="N23" s="226"/>
      <c r="O23" s="222"/>
      <c r="P23" s="250"/>
    </row>
    <row r="24" spans="1:17" ht="12.6" customHeight="1" x14ac:dyDescent="0.2">
      <c r="A24" s="226"/>
      <c r="B24" s="235" t="s">
        <v>150</v>
      </c>
      <c r="C24" s="226"/>
      <c r="D24" s="236">
        <v>5</v>
      </c>
      <c r="E24" s="236">
        <v>10523</v>
      </c>
      <c r="F24" s="236">
        <v>12713</v>
      </c>
      <c r="G24" s="236">
        <v>23236</v>
      </c>
      <c r="H24" s="236">
        <v>526</v>
      </c>
      <c r="I24" s="236">
        <v>944</v>
      </c>
      <c r="J24" s="236">
        <v>1470</v>
      </c>
      <c r="K24" s="236">
        <v>11049</v>
      </c>
      <c r="L24" s="236">
        <v>13657</v>
      </c>
      <c r="M24" s="236">
        <v>24706</v>
      </c>
      <c r="N24" s="226"/>
      <c r="O24" s="222"/>
      <c r="P24" s="250"/>
    </row>
    <row r="25" spans="1:17" ht="12.6" customHeight="1" x14ac:dyDescent="0.2">
      <c r="A25" s="226"/>
      <c r="B25" s="235" t="s">
        <v>158</v>
      </c>
      <c r="C25" s="226"/>
      <c r="D25" s="236">
        <v>4</v>
      </c>
      <c r="E25" s="236">
        <v>74</v>
      </c>
      <c r="F25" s="236">
        <v>217</v>
      </c>
      <c r="G25" s="236">
        <v>291</v>
      </c>
      <c r="H25" s="236">
        <v>0</v>
      </c>
      <c r="I25" s="236">
        <v>0</v>
      </c>
      <c r="J25" s="236">
        <v>0</v>
      </c>
      <c r="K25" s="236">
        <v>74</v>
      </c>
      <c r="L25" s="236">
        <v>217</v>
      </c>
      <c r="M25" s="236">
        <v>291</v>
      </c>
      <c r="N25" s="226"/>
      <c r="O25" s="222"/>
      <c r="P25" s="250"/>
    </row>
    <row r="26" spans="1:17" ht="12.6" customHeight="1" x14ac:dyDescent="0.2">
      <c r="A26" s="226"/>
      <c r="B26" s="235" t="s">
        <v>155</v>
      </c>
      <c r="C26" s="226"/>
      <c r="D26" s="236">
        <v>2</v>
      </c>
      <c r="E26" s="236">
        <v>411</v>
      </c>
      <c r="F26" s="236">
        <v>431</v>
      </c>
      <c r="G26" s="236">
        <v>842</v>
      </c>
      <c r="H26" s="236">
        <v>0</v>
      </c>
      <c r="I26" s="236">
        <v>0</v>
      </c>
      <c r="J26" s="236">
        <v>0</v>
      </c>
      <c r="K26" s="236">
        <v>411</v>
      </c>
      <c r="L26" s="236">
        <v>431</v>
      </c>
      <c r="M26" s="236">
        <v>842</v>
      </c>
      <c r="N26" s="226"/>
      <c r="O26" s="222"/>
      <c r="P26" s="250"/>
    </row>
    <row r="27" spans="1:17" ht="12.6" customHeight="1" x14ac:dyDescent="0.2">
      <c r="A27" s="226"/>
      <c r="B27" s="235" t="s">
        <v>154</v>
      </c>
      <c r="C27" s="226"/>
      <c r="D27" s="236">
        <v>1</v>
      </c>
      <c r="E27" s="236">
        <v>29</v>
      </c>
      <c r="F27" s="236">
        <v>40</v>
      </c>
      <c r="G27" s="236">
        <v>69</v>
      </c>
      <c r="H27" s="236">
        <v>0</v>
      </c>
      <c r="I27" s="236">
        <v>0</v>
      </c>
      <c r="J27" s="236">
        <v>0</v>
      </c>
      <c r="K27" s="236">
        <v>29</v>
      </c>
      <c r="L27" s="236">
        <v>40</v>
      </c>
      <c r="M27" s="236">
        <v>69</v>
      </c>
      <c r="N27" s="226"/>
      <c r="O27" s="222"/>
      <c r="P27" s="250"/>
    </row>
    <row r="28" spans="1:17" ht="12.6" customHeight="1" x14ac:dyDescent="0.2">
      <c r="A28" s="226"/>
      <c r="B28" s="235" t="s">
        <v>157</v>
      </c>
      <c r="C28" s="226"/>
      <c r="D28" s="236">
        <v>1</v>
      </c>
      <c r="E28" s="236">
        <v>35</v>
      </c>
      <c r="F28" s="236">
        <v>22</v>
      </c>
      <c r="G28" s="236">
        <v>57</v>
      </c>
      <c r="H28" s="236">
        <v>0</v>
      </c>
      <c r="I28" s="236">
        <v>0</v>
      </c>
      <c r="J28" s="236">
        <v>0</v>
      </c>
      <c r="K28" s="236">
        <v>35</v>
      </c>
      <c r="L28" s="236">
        <v>22</v>
      </c>
      <c r="M28" s="236">
        <v>57</v>
      </c>
      <c r="N28" s="226"/>
      <c r="O28" s="222"/>
      <c r="P28" s="250"/>
    </row>
    <row r="29" spans="1:17" ht="12.6" customHeight="1" x14ac:dyDescent="0.2">
      <c r="A29" s="226"/>
      <c r="B29" s="241" t="s">
        <v>26</v>
      </c>
      <c r="C29" s="241"/>
      <c r="D29" s="242">
        <f>SUM(D22:D28)</f>
        <v>81</v>
      </c>
      <c r="E29" s="242">
        <f t="shared" ref="E29:M29" si="0">SUM(E22:E28)</f>
        <v>11888</v>
      </c>
      <c r="F29" s="242">
        <f t="shared" si="0"/>
        <v>14615</v>
      </c>
      <c r="G29" s="242">
        <f t="shared" si="0"/>
        <v>26503</v>
      </c>
      <c r="H29" s="242">
        <f t="shared" si="0"/>
        <v>778</v>
      </c>
      <c r="I29" s="242">
        <f t="shared" si="0"/>
        <v>1273</v>
      </c>
      <c r="J29" s="242">
        <f t="shared" si="0"/>
        <v>2051</v>
      </c>
      <c r="K29" s="242">
        <f t="shared" si="0"/>
        <v>12666</v>
      </c>
      <c r="L29" s="242">
        <f t="shared" si="0"/>
        <v>15888</v>
      </c>
      <c r="M29" s="242">
        <f t="shared" si="0"/>
        <v>28554</v>
      </c>
      <c r="N29" s="226"/>
      <c r="O29" s="222"/>
      <c r="P29" s="250"/>
    </row>
    <row r="30" spans="1:17" s="248" customFormat="1" ht="18.600000000000001" customHeight="1" x14ac:dyDescent="0.2">
      <c r="A30" s="243"/>
      <c r="B30" s="244"/>
      <c r="C30" s="244"/>
      <c r="D30" s="245"/>
      <c r="E30" s="245"/>
      <c r="F30" s="245"/>
      <c r="G30" s="245"/>
      <c r="H30" s="323" t="s">
        <v>54</v>
      </c>
      <c r="I30" s="323"/>
      <c r="J30" s="323" t="s">
        <v>55</v>
      </c>
      <c r="K30" s="323"/>
      <c r="L30" s="323" t="s">
        <v>26</v>
      </c>
      <c r="M30" s="323"/>
      <c r="N30" s="243"/>
      <c r="O30" s="246"/>
      <c r="P30" s="247"/>
    </row>
    <row r="31" spans="1:17" ht="12.6" customHeight="1" x14ac:dyDescent="0.2">
      <c r="A31" s="226"/>
      <c r="B31" s="233" t="s">
        <v>241</v>
      </c>
      <c r="C31" s="233"/>
      <c r="D31" s="233"/>
      <c r="E31" s="234"/>
      <c r="F31" s="234"/>
      <c r="G31" s="234"/>
      <c r="H31" s="234"/>
      <c r="I31" s="234"/>
      <c r="J31" s="234"/>
      <c r="K31" s="234"/>
      <c r="L31" s="234"/>
      <c r="M31" s="234"/>
      <c r="N31" s="226"/>
      <c r="P31" s="250"/>
    </row>
    <row r="32" spans="1:17" ht="12.6" customHeight="1" x14ac:dyDescent="0.2">
      <c r="A32" s="226"/>
      <c r="B32" s="235" t="s">
        <v>242</v>
      </c>
      <c r="C32" s="226"/>
      <c r="D32" s="226"/>
      <c r="E32" s="236"/>
      <c r="F32" s="236"/>
      <c r="G32" s="236"/>
      <c r="H32" s="236"/>
      <c r="I32" s="236">
        <v>82</v>
      </c>
      <c r="J32" s="236"/>
      <c r="K32" s="236">
        <v>62</v>
      </c>
      <c r="L32" s="236"/>
      <c r="M32" s="236">
        <v>144</v>
      </c>
      <c r="N32" s="226"/>
      <c r="P32" s="250"/>
    </row>
    <row r="33" spans="1:17" ht="12.6" customHeight="1" x14ac:dyDescent="0.2">
      <c r="A33" s="226"/>
      <c r="B33" s="233" t="s">
        <v>243</v>
      </c>
      <c r="C33" s="233"/>
      <c r="D33" s="233"/>
      <c r="E33" s="234"/>
      <c r="F33" s="234"/>
      <c r="G33" s="234"/>
      <c r="H33" s="234"/>
      <c r="I33" s="234"/>
      <c r="J33" s="234"/>
      <c r="K33" s="234"/>
      <c r="L33" s="234"/>
      <c r="M33" s="234"/>
      <c r="N33" s="226"/>
      <c r="P33" s="250"/>
    </row>
    <row r="34" spans="1:17" ht="12.6" customHeight="1" x14ac:dyDescent="0.2">
      <c r="A34" s="226"/>
      <c r="B34" s="235" t="s">
        <v>242</v>
      </c>
      <c r="C34" s="226"/>
      <c r="D34" s="226"/>
      <c r="E34" s="236"/>
      <c r="F34" s="236"/>
      <c r="G34" s="236"/>
      <c r="H34" s="236"/>
      <c r="I34" s="236">
        <v>22</v>
      </c>
      <c r="J34" s="236"/>
      <c r="K34" s="236">
        <v>33</v>
      </c>
      <c r="L34" s="236"/>
      <c r="M34" s="236">
        <v>55</v>
      </c>
      <c r="N34" s="226"/>
      <c r="P34" s="250"/>
    </row>
    <row r="35" spans="1:17" ht="2.4500000000000002" customHeight="1" thickBot="1" x14ac:dyDescent="0.25">
      <c r="A35" s="226"/>
      <c r="B35" s="230"/>
      <c r="C35" s="230"/>
      <c r="D35" s="230"/>
      <c r="E35" s="230"/>
      <c r="F35" s="230"/>
      <c r="G35" s="230"/>
      <c r="H35" s="230"/>
      <c r="I35" s="230"/>
      <c r="J35" s="230"/>
      <c r="K35" s="230"/>
      <c r="L35" s="230"/>
      <c r="M35" s="230"/>
      <c r="N35" s="226"/>
    </row>
    <row r="36" spans="1:17" s="227" customFormat="1" ht="12.75" customHeight="1" x14ac:dyDescent="0.2">
      <c r="A36" s="226"/>
      <c r="B36" s="251" t="s">
        <v>206</v>
      </c>
      <c r="C36" s="226"/>
      <c r="D36" s="226"/>
      <c r="E36" s="226"/>
      <c r="F36" s="226"/>
      <c r="G36" s="226"/>
      <c r="H36" s="226"/>
      <c r="I36" s="226"/>
      <c r="J36" s="226"/>
      <c r="K36" s="226"/>
      <c r="L36" s="226"/>
      <c r="M36" s="226"/>
      <c r="N36" s="226"/>
      <c r="O36" s="249"/>
      <c r="P36" s="249"/>
      <c r="Q36" s="249"/>
    </row>
    <row r="37" spans="1:17" s="227" customFormat="1" x14ac:dyDescent="0.2">
      <c r="A37" s="226"/>
      <c r="B37" s="226"/>
      <c r="C37" s="226"/>
      <c r="D37" s="226"/>
      <c r="E37" s="226"/>
      <c r="F37" s="226"/>
      <c r="G37" s="226"/>
      <c r="H37" s="226"/>
      <c r="I37" s="226"/>
      <c r="J37" s="226"/>
      <c r="K37" s="226"/>
      <c r="L37" s="226"/>
      <c r="M37" s="226"/>
      <c r="N37" s="226"/>
      <c r="O37" s="249"/>
      <c r="P37" s="249"/>
      <c r="Q37" s="249"/>
    </row>
    <row r="38" spans="1:17" ht="12.6" customHeight="1" x14ac:dyDescent="0.2">
      <c r="A38" s="226"/>
      <c r="B38" s="235"/>
      <c r="C38" s="226"/>
      <c r="D38" s="236"/>
      <c r="E38" s="236"/>
      <c r="F38" s="236"/>
      <c r="G38" s="236"/>
      <c r="H38" s="236"/>
      <c r="I38" s="236"/>
      <c r="J38" s="236"/>
      <c r="K38" s="236"/>
      <c r="L38" s="236"/>
      <c r="M38" s="236"/>
      <c r="N38" s="226"/>
      <c r="P38" s="250"/>
    </row>
    <row r="39" spans="1:17" s="227" customFormat="1" ht="13.9" customHeight="1" x14ac:dyDescent="0.2">
      <c r="A39" s="226"/>
      <c r="B39" s="226"/>
      <c r="C39" s="226"/>
      <c r="D39" s="226"/>
      <c r="E39" s="226"/>
      <c r="F39" s="226"/>
      <c r="G39" s="226"/>
      <c r="H39" s="226"/>
      <c r="I39" s="226"/>
      <c r="J39" s="226"/>
      <c r="K39" s="226"/>
      <c r="L39" s="226"/>
      <c r="M39" s="226"/>
      <c r="N39" s="226"/>
      <c r="O39" s="249"/>
      <c r="P39" s="249"/>
      <c r="Q39" s="249"/>
    </row>
    <row r="40" spans="1:17" s="227" customFormat="1" ht="13.5" x14ac:dyDescent="0.2">
      <c r="A40" s="226"/>
      <c r="B40" s="253" t="s">
        <v>257</v>
      </c>
      <c r="C40" s="226"/>
      <c r="D40" s="226"/>
      <c r="E40" s="226"/>
      <c r="F40" s="226"/>
      <c r="G40" s="226"/>
      <c r="H40" s="226"/>
      <c r="I40" s="226"/>
      <c r="J40" s="226"/>
      <c r="K40" s="226"/>
      <c r="L40" s="226"/>
      <c r="M40" s="226"/>
      <c r="N40" s="226"/>
      <c r="O40" s="249"/>
      <c r="P40" s="249"/>
      <c r="Q40" s="249"/>
    </row>
    <row r="41" spans="1:17" s="227" customFormat="1" ht="12.6" customHeight="1" x14ac:dyDescent="0.2">
      <c r="A41" s="226"/>
      <c r="B41" s="226"/>
      <c r="C41" s="226"/>
      <c r="D41" s="226"/>
      <c r="E41" s="226"/>
      <c r="F41" s="226"/>
      <c r="G41" s="226"/>
      <c r="H41" s="226"/>
      <c r="I41" s="226"/>
      <c r="J41" s="226"/>
      <c r="K41" s="226"/>
      <c r="L41" s="226"/>
      <c r="M41" s="226"/>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ht="10.15" customHeigh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ht="13.5" x14ac:dyDescent="0.2">
      <c r="A49" s="226"/>
      <c r="B49" s="134"/>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ht="12" customHeight="1" x14ac:dyDescent="0.2">
      <c r="A59" s="226"/>
      <c r="B59" s="226"/>
      <c r="C59" s="226"/>
      <c r="D59" s="226"/>
      <c r="E59" s="226"/>
      <c r="F59" s="226"/>
      <c r="G59" s="226"/>
      <c r="H59" s="226"/>
      <c r="I59" s="226"/>
      <c r="J59" s="226"/>
      <c r="K59" s="226"/>
      <c r="L59" s="226"/>
      <c r="M59" s="226"/>
      <c r="N59" s="226"/>
      <c r="O59" s="249"/>
      <c r="P59" s="249"/>
      <c r="Q59" s="249"/>
    </row>
    <row r="60" spans="1:17" s="227" customFormat="1" ht="7.9" customHeigh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0.9" customHeight="1" x14ac:dyDescent="0.2">
      <c r="A62" s="226"/>
      <c r="B62" s="226"/>
      <c r="C62" s="226"/>
      <c r="D62" s="226"/>
      <c r="E62" s="226"/>
      <c r="F62" s="226"/>
      <c r="G62" s="226"/>
      <c r="H62" s="226"/>
      <c r="I62" s="226"/>
      <c r="J62" s="226"/>
      <c r="K62" s="226"/>
      <c r="L62" s="226"/>
      <c r="M62" s="226"/>
      <c r="N62" s="226"/>
      <c r="O62" s="249"/>
      <c r="P62" s="249"/>
      <c r="Q62" s="249"/>
    </row>
    <row r="63" spans="1:17" s="227" customFormat="1" ht="6.6" customHeight="1" x14ac:dyDescent="0.2">
      <c r="A63" s="226"/>
      <c r="B63" s="226"/>
      <c r="C63" s="226"/>
      <c r="D63" s="226"/>
      <c r="E63" s="226"/>
      <c r="F63" s="226"/>
      <c r="G63" s="226"/>
      <c r="H63" s="226"/>
      <c r="I63" s="226"/>
      <c r="J63" s="226"/>
      <c r="K63" s="226"/>
      <c r="L63" s="226"/>
      <c r="M63" s="226"/>
      <c r="N63" s="226"/>
      <c r="O63" s="249"/>
      <c r="P63" s="249"/>
      <c r="Q63" s="249"/>
    </row>
    <row r="64" spans="1:17" s="227" customFormat="1" ht="7.15" customHeight="1" x14ac:dyDescent="0.2">
      <c r="A64" s="226"/>
      <c r="B64" s="226"/>
      <c r="C64" s="226"/>
      <c r="D64" s="226"/>
      <c r="E64" s="226"/>
      <c r="F64" s="226"/>
      <c r="G64" s="226"/>
      <c r="H64" s="226"/>
      <c r="I64" s="226"/>
      <c r="J64" s="226"/>
      <c r="K64" s="226"/>
      <c r="L64" s="226"/>
      <c r="M64" s="226"/>
      <c r="N64" s="226"/>
      <c r="O64" s="249"/>
      <c r="P64" s="249"/>
      <c r="Q64" s="249"/>
    </row>
    <row r="65" spans="1:17" s="227" customFormat="1" x14ac:dyDescent="0.2">
      <c r="A65" s="226"/>
      <c r="B65" s="226"/>
      <c r="C65" s="226"/>
      <c r="D65" s="226"/>
      <c r="E65" s="226"/>
      <c r="F65" s="226"/>
      <c r="G65" s="226"/>
      <c r="H65" s="226"/>
      <c r="I65" s="226"/>
      <c r="J65" s="226"/>
      <c r="K65" s="226"/>
      <c r="L65" s="226"/>
      <c r="M65" s="226"/>
      <c r="N65" s="226"/>
      <c r="O65" s="249"/>
      <c r="P65" s="249"/>
      <c r="Q65" s="249"/>
    </row>
    <row r="66" spans="1:17" s="227" customFormat="1" ht="15" customHeight="1" x14ac:dyDescent="0.2">
      <c r="A66" s="226"/>
      <c r="B66" s="226"/>
      <c r="C66" s="226"/>
      <c r="D66" s="226"/>
      <c r="E66" s="324">
        <v>25</v>
      </c>
      <c r="F66" s="324"/>
      <c r="G66" s="324"/>
      <c r="H66" s="324"/>
      <c r="I66" s="324"/>
      <c r="J66" s="324"/>
      <c r="K66" s="324"/>
      <c r="L66" s="324"/>
      <c r="M66" s="324"/>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6">
    <mergeCell ref="B7:M7"/>
    <mergeCell ref="B10:M10"/>
    <mergeCell ref="B12:D13"/>
    <mergeCell ref="E12:G12"/>
    <mergeCell ref="H12:J12"/>
    <mergeCell ref="K12:M12"/>
    <mergeCell ref="H30:I30"/>
    <mergeCell ref="J30:K30"/>
    <mergeCell ref="L30:M30"/>
    <mergeCell ref="E66:M66"/>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1BA4A-4C3F-4C70-93DF-349FDA85C996}">
  <dimension ref="A1:Q73"/>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258</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77432</v>
      </c>
      <c r="Q14" s="250">
        <f>F15</f>
        <v>86144</v>
      </c>
    </row>
    <row r="15" spans="1:17" ht="12.6" customHeight="1" x14ac:dyDescent="0.2">
      <c r="A15" s="226"/>
      <c r="B15" s="235" t="s">
        <v>235</v>
      </c>
      <c r="C15" s="226"/>
      <c r="D15" s="226"/>
      <c r="E15" s="236">
        <v>77432</v>
      </c>
      <c r="F15" s="236">
        <v>86144</v>
      </c>
      <c r="G15" s="236">
        <v>163576</v>
      </c>
      <c r="H15" s="236">
        <v>3420</v>
      </c>
      <c r="I15" s="236">
        <v>4680</v>
      </c>
      <c r="J15" s="236">
        <v>8100</v>
      </c>
      <c r="K15" s="236">
        <v>80852</v>
      </c>
      <c r="L15" s="236">
        <v>90824</v>
      </c>
      <c r="M15" s="236">
        <v>171676</v>
      </c>
      <c r="N15" s="226"/>
      <c r="O15" s="249" t="s">
        <v>70</v>
      </c>
      <c r="P15" s="250">
        <f>H15</f>
        <v>3420</v>
      </c>
      <c r="Q15" s="250">
        <f>I15</f>
        <v>4680</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77140</v>
      </c>
      <c r="F17" s="236">
        <v>85586</v>
      </c>
      <c r="G17" s="236">
        <v>162726</v>
      </c>
      <c r="H17" s="236">
        <v>2565</v>
      </c>
      <c r="I17" s="236">
        <v>3551</v>
      </c>
      <c r="J17" s="236">
        <v>6116</v>
      </c>
      <c r="K17" s="236">
        <v>79705</v>
      </c>
      <c r="L17" s="236">
        <v>89137</v>
      </c>
      <c r="M17" s="236">
        <v>168842</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149</v>
      </c>
      <c r="C22" s="226"/>
      <c r="D22" s="236">
        <v>60</v>
      </c>
      <c r="E22" s="236">
        <v>9</v>
      </c>
      <c r="F22" s="236">
        <v>24</v>
      </c>
      <c r="G22" s="236">
        <v>33</v>
      </c>
      <c r="H22" s="236">
        <v>731</v>
      </c>
      <c r="I22" s="236">
        <v>954</v>
      </c>
      <c r="J22" s="236">
        <v>1685</v>
      </c>
      <c r="K22" s="236">
        <v>740</v>
      </c>
      <c r="L22" s="236">
        <v>978</v>
      </c>
      <c r="M22" s="236">
        <v>1718</v>
      </c>
      <c r="N22" s="226"/>
      <c r="P22" s="250"/>
    </row>
    <row r="23" spans="1:17" ht="12.6" customHeight="1" x14ac:dyDescent="0.2">
      <c r="A23" s="226"/>
      <c r="B23" s="235" t="s">
        <v>148</v>
      </c>
      <c r="C23" s="226"/>
      <c r="D23" s="236">
        <v>21</v>
      </c>
      <c r="E23" s="236">
        <v>7</v>
      </c>
      <c r="F23" s="236">
        <v>16</v>
      </c>
      <c r="G23" s="236">
        <v>23</v>
      </c>
      <c r="H23" s="236">
        <v>220</v>
      </c>
      <c r="I23" s="236">
        <v>338</v>
      </c>
      <c r="J23" s="236">
        <v>558</v>
      </c>
      <c r="K23" s="236">
        <v>227</v>
      </c>
      <c r="L23" s="236">
        <v>354</v>
      </c>
      <c r="M23" s="236">
        <v>581</v>
      </c>
      <c r="N23" s="226"/>
      <c r="P23" s="250"/>
    </row>
    <row r="24" spans="1:17" ht="12.6" customHeight="1" x14ac:dyDescent="0.2">
      <c r="A24" s="226"/>
      <c r="B24" s="235" t="s">
        <v>152</v>
      </c>
      <c r="C24" s="226"/>
      <c r="D24" s="236">
        <v>6</v>
      </c>
      <c r="E24" s="236">
        <v>154</v>
      </c>
      <c r="F24" s="236">
        <v>299</v>
      </c>
      <c r="G24" s="236">
        <v>453</v>
      </c>
      <c r="H24" s="236">
        <v>0</v>
      </c>
      <c r="I24" s="236">
        <v>0</v>
      </c>
      <c r="J24" s="236">
        <v>0</v>
      </c>
      <c r="K24" s="236">
        <v>154</v>
      </c>
      <c r="L24" s="236">
        <v>299</v>
      </c>
      <c r="M24" s="236">
        <v>453</v>
      </c>
      <c r="N24" s="226"/>
      <c r="P24" s="250"/>
    </row>
    <row r="25" spans="1:17" ht="12.6" customHeight="1" x14ac:dyDescent="0.2">
      <c r="A25" s="226"/>
      <c r="B25" s="235" t="s">
        <v>150</v>
      </c>
      <c r="C25" s="226"/>
      <c r="D25" s="236">
        <v>5</v>
      </c>
      <c r="E25" s="236">
        <v>70714</v>
      </c>
      <c r="F25" s="236">
        <v>78771</v>
      </c>
      <c r="G25" s="236">
        <v>149485</v>
      </c>
      <c r="H25" s="236">
        <v>2170</v>
      </c>
      <c r="I25" s="236">
        <v>3050</v>
      </c>
      <c r="J25" s="236">
        <v>5220</v>
      </c>
      <c r="K25" s="236">
        <v>72884</v>
      </c>
      <c r="L25" s="236">
        <v>81821</v>
      </c>
      <c r="M25" s="236">
        <v>154705</v>
      </c>
      <c r="N25" s="226"/>
      <c r="P25" s="250"/>
    </row>
    <row r="26" spans="1:17" ht="12.6" customHeight="1" x14ac:dyDescent="0.2">
      <c r="A26" s="226"/>
      <c r="B26" s="235" t="s">
        <v>156</v>
      </c>
      <c r="C26" s="226"/>
      <c r="D26" s="236">
        <v>4</v>
      </c>
      <c r="E26" s="236">
        <v>121</v>
      </c>
      <c r="F26" s="236">
        <v>163</v>
      </c>
      <c r="G26" s="236">
        <v>284</v>
      </c>
      <c r="H26" s="236">
        <v>0</v>
      </c>
      <c r="I26" s="236">
        <v>0</v>
      </c>
      <c r="J26" s="236">
        <v>0</v>
      </c>
      <c r="K26" s="236">
        <v>121</v>
      </c>
      <c r="L26" s="236">
        <v>163</v>
      </c>
      <c r="M26" s="236">
        <v>284</v>
      </c>
      <c r="N26" s="226"/>
      <c r="P26" s="250"/>
    </row>
    <row r="27" spans="1:17" ht="12.6" customHeight="1" x14ac:dyDescent="0.2">
      <c r="A27" s="226"/>
      <c r="B27" s="235" t="s">
        <v>153</v>
      </c>
      <c r="C27" s="226"/>
      <c r="D27" s="236">
        <v>1</v>
      </c>
      <c r="E27" s="236">
        <v>17</v>
      </c>
      <c r="F27" s="236">
        <v>19</v>
      </c>
      <c r="G27" s="236">
        <v>36</v>
      </c>
      <c r="H27" s="236">
        <v>0</v>
      </c>
      <c r="I27" s="236">
        <v>0</v>
      </c>
      <c r="J27" s="236">
        <v>0</v>
      </c>
      <c r="K27" s="236">
        <v>17</v>
      </c>
      <c r="L27" s="236">
        <v>19</v>
      </c>
      <c r="M27" s="236">
        <v>36</v>
      </c>
      <c r="N27" s="226"/>
      <c r="P27" s="250"/>
    </row>
    <row r="28" spans="1:17" ht="12.6" customHeight="1" x14ac:dyDescent="0.2">
      <c r="A28" s="226"/>
      <c r="B28" s="241" t="s">
        <v>26</v>
      </c>
      <c r="C28" s="241"/>
      <c r="D28" s="242">
        <f t="shared" ref="D28:M28" si="0">SUM(D22:D27)</f>
        <v>97</v>
      </c>
      <c r="E28" s="242">
        <f t="shared" si="0"/>
        <v>71022</v>
      </c>
      <c r="F28" s="242">
        <f t="shared" si="0"/>
        <v>79292</v>
      </c>
      <c r="G28" s="242">
        <f t="shared" si="0"/>
        <v>150314</v>
      </c>
      <c r="H28" s="242">
        <f t="shared" si="0"/>
        <v>3121</v>
      </c>
      <c r="I28" s="242">
        <f t="shared" si="0"/>
        <v>4342</v>
      </c>
      <c r="J28" s="242">
        <f t="shared" si="0"/>
        <v>7463</v>
      </c>
      <c r="K28" s="242">
        <f t="shared" si="0"/>
        <v>74143</v>
      </c>
      <c r="L28" s="242">
        <f t="shared" si="0"/>
        <v>83634</v>
      </c>
      <c r="M28" s="242">
        <f t="shared" si="0"/>
        <v>157777</v>
      </c>
      <c r="N28" s="226"/>
      <c r="P28" s="250"/>
    </row>
    <row r="29" spans="1:17" s="248" customFormat="1" ht="18.600000000000001" customHeight="1" x14ac:dyDescent="0.2">
      <c r="A29" s="243"/>
      <c r="B29" s="244"/>
      <c r="C29" s="244"/>
      <c r="D29" s="245"/>
      <c r="E29" s="245"/>
      <c r="F29" s="245"/>
      <c r="G29" s="245"/>
      <c r="H29" s="323" t="s">
        <v>54</v>
      </c>
      <c r="I29" s="323"/>
      <c r="J29" s="323" t="s">
        <v>55</v>
      </c>
      <c r="K29" s="323"/>
      <c r="L29" s="323" t="s">
        <v>26</v>
      </c>
      <c r="M29" s="323"/>
      <c r="N29" s="243"/>
      <c r="O29" s="246"/>
      <c r="P29" s="247"/>
    </row>
    <row r="30" spans="1:17" ht="12.6" customHeight="1" x14ac:dyDescent="0.2">
      <c r="A30" s="226"/>
      <c r="B30" s="233" t="s">
        <v>241</v>
      </c>
      <c r="C30" s="233"/>
      <c r="D30" s="233"/>
      <c r="E30" s="234"/>
      <c r="F30" s="234"/>
      <c r="G30" s="234"/>
      <c r="H30" s="234"/>
      <c r="I30" s="234"/>
      <c r="J30" s="234"/>
      <c r="K30" s="234"/>
      <c r="L30" s="234"/>
      <c r="M30" s="234"/>
      <c r="N30" s="226"/>
      <c r="P30" s="250"/>
    </row>
    <row r="31" spans="1:17" ht="12.6" customHeight="1" x14ac:dyDescent="0.2">
      <c r="A31" s="226"/>
      <c r="B31" s="235" t="s">
        <v>242</v>
      </c>
      <c r="C31" s="226"/>
      <c r="D31" s="226"/>
      <c r="E31" s="236"/>
      <c r="F31" s="236"/>
      <c r="G31" s="236"/>
      <c r="H31" s="236"/>
      <c r="I31" s="236">
        <v>0</v>
      </c>
      <c r="J31" s="236"/>
      <c r="K31" s="236">
        <v>3</v>
      </c>
      <c r="L31" s="236"/>
      <c r="M31" s="236">
        <v>3</v>
      </c>
      <c r="N31" s="226"/>
      <c r="P31" s="250"/>
    </row>
    <row r="32" spans="1:17" ht="12.6" customHeight="1" x14ac:dyDescent="0.2">
      <c r="A32" s="226"/>
      <c r="B32" s="233" t="s">
        <v>243</v>
      </c>
      <c r="C32" s="233"/>
      <c r="D32" s="233"/>
      <c r="E32" s="234"/>
      <c r="F32" s="234"/>
      <c r="G32" s="234"/>
      <c r="H32" s="234"/>
      <c r="I32" s="234"/>
      <c r="J32" s="234"/>
      <c r="K32" s="234"/>
      <c r="L32" s="234"/>
      <c r="M32" s="234"/>
      <c r="N32" s="226"/>
      <c r="P32" s="250"/>
    </row>
    <row r="33" spans="1:17" ht="12.6" customHeight="1" x14ac:dyDescent="0.2">
      <c r="A33" s="226"/>
      <c r="B33" s="235" t="s">
        <v>242</v>
      </c>
      <c r="C33" s="226"/>
      <c r="D33" s="226"/>
      <c r="E33" s="236"/>
      <c r="F33" s="236"/>
      <c r="G33" s="236"/>
      <c r="H33" s="236"/>
      <c r="I33" s="236">
        <v>0</v>
      </c>
      <c r="J33" s="236"/>
      <c r="K33" s="236">
        <v>6</v>
      </c>
      <c r="L33" s="236"/>
      <c r="M33" s="236">
        <v>6</v>
      </c>
      <c r="N33" s="226"/>
      <c r="P33" s="250"/>
    </row>
    <row r="34" spans="1:17" ht="2.4500000000000002" customHeight="1" thickBot="1" x14ac:dyDescent="0.25">
      <c r="A34" s="226"/>
      <c r="B34" s="230"/>
      <c r="C34" s="230"/>
      <c r="D34" s="230"/>
      <c r="E34" s="230"/>
      <c r="F34" s="230"/>
      <c r="G34" s="230"/>
      <c r="H34" s="230"/>
      <c r="I34" s="230"/>
      <c r="J34" s="230"/>
      <c r="K34" s="230"/>
      <c r="L34" s="230"/>
      <c r="M34" s="230"/>
      <c r="N34" s="226"/>
    </row>
    <row r="35" spans="1:17" s="227" customFormat="1" ht="12.75" customHeight="1" x14ac:dyDescent="0.2">
      <c r="A35" s="226"/>
      <c r="B35" s="251" t="s">
        <v>206</v>
      </c>
      <c r="C35" s="226"/>
      <c r="D35" s="226"/>
      <c r="E35" s="226"/>
      <c r="F35" s="226"/>
      <c r="G35" s="226"/>
      <c r="H35" s="226"/>
      <c r="I35" s="226"/>
      <c r="J35" s="226"/>
      <c r="K35" s="226"/>
      <c r="L35" s="226"/>
      <c r="M35" s="226"/>
      <c r="N35" s="226"/>
      <c r="O35" s="249"/>
      <c r="P35" s="249"/>
      <c r="Q35" s="249"/>
    </row>
    <row r="36" spans="1:17" s="227" customFormat="1" x14ac:dyDescent="0.2">
      <c r="A36" s="226"/>
      <c r="B36" s="226"/>
      <c r="C36" s="226"/>
      <c r="D36" s="226"/>
      <c r="E36" s="226"/>
      <c r="F36" s="226"/>
      <c r="G36" s="226"/>
      <c r="H36" s="226"/>
      <c r="I36" s="226"/>
      <c r="J36" s="226"/>
      <c r="K36" s="226"/>
      <c r="L36" s="226"/>
      <c r="M36" s="226"/>
      <c r="N36" s="226"/>
      <c r="O36" s="249"/>
      <c r="P36" s="249"/>
      <c r="Q36" s="249"/>
    </row>
    <row r="37" spans="1:17" s="227" customFormat="1" ht="17.45" customHeight="1" x14ac:dyDescent="0.2">
      <c r="A37" s="226"/>
      <c r="B37" s="226"/>
      <c r="C37" s="226"/>
      <c r="D37" s="226"/>
      <c r="E37" s="226"/>
      <c r="F37" s="226"/>
      <c r="G37" s="226"/>
      <c r="H37" s="226"/>
      <c r="I37" s="226"/>
      <c r="J37" s="226"/>
      <c r="K37" s="226"/>
      <c r="L37" s="226"/>
      <c r="M37" s="226"/>
      <c r="N37" s="226"/>
      <c r="O37" s="249"/>
      <c r="P37" s="249"/>
      <c r="Q37" s="249"/>
    </row>
    <row r="38" spans="1:17" s="227" customFormat="1" ht="13.5" x14ac:dyDescent="0.2">
      <c r="A38" s="226"/>
      <c r="B38" s="253" t="s">
        <v>259</v>
      </c>
      <c r="C38" s="226"/>
      <c r="D38" s="226"/>
      <c r="E38" s="226"/>
      <c r="F38" s="226"/>
      <c r="G38" s="226"/>
      <c r="H38" s="226"/>
      <c r="I38" s="226"/>
      <c r="J38" s="226"/>
      <c r="K38" s="226"/>
      <c r="L38" s="226"/>
      <c r="M38" s="226"/>
      <c r="N38" s="226"/>
      <c r="O38" s="249"/>
      <c r="P38" s="249"/>
      <c r="Q38" s="249"/>
    </row>
    <row r="39" spans="1:17" s="227" customFormat="1" ht="4.1500000000000004" customHeight="1" x14ac:dyDescent="0.2">
      <c r="A39" s="226"/>
      <c r="B39" s="226"/>
      <c r="C39" s="226"/>
      <c r="D39" s="226"/>
      <c r="E39" s="226"/>
      <c r="F39" s="226"/>
      <c r="G39" s="226"/>
      <c r="H39" s="226"/>
      <c r="I39" s="226"/>
      <c r="J39" s="226"/>
      <c r="K39" s="226"/>
      <c r="L39" s="226"/>
      <c r="M39" s="226"/>
      <c r="N39" s="226"/>
      <c r="O39" s="249"/>
      <c r="P39" s="249"/>
      <c r="Q39" s="249"/>
    </row>
    <row r="40" spans="1:17" s="227" customFormat="1" ht="7.15" customHeight="1" x14ac:dyDescent="0.2">
      <c r="A40" s="226"/>
      <c r="B40" s="226"/>
      <c r="C40" s="226"/>
      <c r="D40" s="226"/>
      <c r="E40" s="226"/>
      <c r="F40" s="226"/>
      <c r="G40" s="226"/>
      <c r="H40" s="226"/>
      <c r="I40" s="226"/>
      <c r="J40" s="226"/>
      <c r="K40" s="226"/>
      <c r="L40" s="226"/>
      <c r="M40" s="226"/>
      <c r="N40" s="226"/>
      <c r="O40" s="249"/>
      <c r="P40" s="249"/>
      <c r="Q40" s="249"/>
    </row>
    <row r="41" spans="1:17" s="227" customFormat="1" ht="7.9" customHeight="1" x14ac:dyDescent="0.2">
      <c r="A41" s="226"/>
      <c r="B41" s="226"/>
      <c r="C41" s="226"/>
      <c r="D41" s="226"/>
      <c r="E41" s="226"/>
      <c r="F41" s="226"/>
      <c r="G41" s="226"/>
      <c r="H41" s="226"/>
      <c r="I41" s="226"/>
      <c r="J41" s="226"/>
      <c r="K41" s="226"/>
      <c r="L41" s="226"/>
      <c r="M41" s="226"/>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ht="10.15" customHeigh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ht="13.5" x14ac:dyDescent="0.2">
      <c r="A51" s="226"/>
      <c r="B51" s="134"/>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ht="12" customHeight="1" x14ac:dyDescent="0.2">
      <c r="A61" s="226"/>
      <c r="B61" s="226"/>
      <c r="C61" s="226"/>
      <c r="D61" s="226"/>
      <c r="E61" s="226"/>
      <c r="F61" s="226"/>
      <c r="G61" s="226"/>
      <c r="H61" s="226"/>
      <c r="I61" s="226"/>
      <c r="J61" s="226"/>
      <c r="K61" s="226"/>
      <c r="L61" s="226"/>
      <c r="M61" s="226"/>
      <c r="N61" s="226"/>
      <c r="O61" s="249"/>
      <c r="P61" s="249"/>
      <c r="Q61" s="249"/>
    </row>
    <row r="62" spans="1:17" s="227" customFormat="1" ht="7.9" customHeight="1" x14ac:dyDescent="0.2">
      <c r="A62" s="226"/>
      <c r="B62" s="226"/>
      <c r="C62" s="226"/>
      <c r="D62" s="226"/>
      <c r="E62" s="226"/>
      <c r="F62" s="226"/>
      <c r="G62" s="226"/>
      <c r="H62" s="226"/>
      <c r="I62" s="226"/>
      <c r="J62" s="226"/>
      <c r="K62" s="226"/>
      <c r="L62" s="226"/>
      <c r="M62" s="226"/>
      <c r="N62" s="226"/>
      <c r="O62" s="249"/>
      <c r="P62" s="249"/>
      <c r="Q62" s="249"/>
    </row>
    <row r="63" spans="1:17" s="227" customFormat="1" x14ac:dyDescent="0.2">
      <c r="A63" s="226"/>
      <c r="B63" s="226"/>
      <c r="C63" s="226"/>
      <c r="D63" s="226"/>
      <c r="E63" s="226"/>
      <c r="F63" s="226"/>
      <c r="G63" s="226"/>
      <c r="H63" s="226"/>
      <c r="I63" s="226"/>
      <c r="J63" s="226"/>
      <c r="K63" s="226"/>
      <c r="L63" s="226"/>
      <c r="M63" s="226"/>
      <c r="N63" s="226"/>
      <c r="O63" s="249"/>
      <c r="P63" s="249"/>
      <c r="Q63" s="249"/>
    </row>
    <row r="64" spans="1:17" s="227" customFormat="1" ht="6.6" customHeight="1" x14ac:dyDescent="0.2">
      <c r="A64" s="226"/>
      <c r="B64" s="226"/>
      <c r="C64" s="226"/>
      <c r="D64" s="226"/>
      <c r="E64" s="226"/>
      <c r="F64" s="226"/>
      <c r="G64" s="226"/>
      <c r="H64" s="226"/>
      <c r="I64" s="226"/>
      <c r="J64" s="226"/>
      <c r="K64" s="226"/>
      <c r="L64" s="226"/>
      <c r="M64" s="226"/>
      <c r="N64" s="226"/>
      <c r="O64" s="249"/>
      <c r="P64" s="249"/>
      <c r="Q64" s="249"/>
    </row>
    <row r="65" spans="1:17" s="227" customFormat="1" ht="7.15" customHeigh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26"/>
      <c r="B66" s="226"/>
      <c r="C66" s="226"/>
      <c r="D66" s="226"/>
      <c r="E66" s="226"/>
      <c r="F66" s="226"/>
      <c r="G66" s="226"/>
      <c r="H66" s="226"/>
      <c r="I66" s="226"/>
      <c r="J66" s="226"/>
      <c r="K66" s="226"/>
      <c r="L66" s="226"/>
      <c r="M66" s="226"/>
      <c r="N66" s="226"/>
      <c r="O66" s="249"/>
      <c r="P66" s="249"/>
      <c r="Q66" s="249"/>
    </row>
    <row r="67" spans="1:17" s="227" customFormat="1" ht="15" customHeight="1" x14ac:dyDescent="0.2">
      <c r="A67" s="226"/>
      <c r="B67" s="226"/>
      <c r="C67" s="226"/>
      <c r="D67" s="226"/>
      <c r="E67" s="324">
        <v>26</v>
      </c>
      <c r="F67" s="324"/>
      <c r="G67" s="324"/>
      <c r="H67" s="324"/>
      <c r="I67" s="324"/>
      <c r="J67" s="324"/>
      <c r="K67" s="324"/>
      <c r="L67" s="324"/>
      <c r="M67" s="324"/>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ht="9" customHeight="1" x14ac:dyDescent="0.2">
      <c r="A69" s="226"/>
      <c r="B69" s="226"/>
      <c r="C69" s="226"/>
      <c r="D69" s="226"/>
      <c r="E69" s="226"/>
      <c r="F69" s="226"/>
      <c r="G69" s="226"/>
      <c r="H69" s="226"/>
      <c r="I69" s="226"/>
      <c r="J69" s="226"/>
      <c r="K69" s="226"/>
      <c r="L69" s="226"/>
      <c r="M69" s="226"/>
      <c r="N69" s="226"/>
      <c r="O69" s="249"/>
      <c r="P69" s="249"/>
      <c r="Q69" s="249"/>
    </row>
    <row r="70" spans="1:17" s="227" customFormat="1" x14ac:dyDescent="0.2">
      <c r="A70" s="249"/>
      <c r="B70" s="249"/>
      <c r="C70" s="249"/>
      <c r="D70" s="249"/>
      <c r="E70" s="249"/>
      <c r="F70" s="249"/>
      <c r="G70" s="249"/>
      <c r="H70" s="249"/>
      <c r="I70" s="249"/>
      <c r="J70" s="249"/>
      <c r="K70" s="249"/>
      <c r="L70" s="249"/>
      <c r="M70" s="249"/>
      <c r="N70" s="249"/>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row r="73" spans="1:17" s="227" customFormat="1" x14ac:dyDescent="0.2">
      <c r="A73" s="254"/>
      <c r="B73" s="254"/>
      <c r="C73" s="254"/>
      <c r="D73" s="254"/>
      <c r="E73" s="254"/>
      <c r="F73" s="254"/>
      <c r="G73" s="254"/>
      <c r="H73" s="254"/>
      <c r="I73" s="254"/>
      <c r="J73" s="254"/>
      <c r="K73" s="254"/>
      <c r="L73" s="254"/>
      <c r="M73" s="254"/>
      <c r="N73" s="254"/>
      <c r="O73" s="249"/>
      <c r="P73" s="249"/>
      <c r="Q73" s="249"/>
    </row>
  </sheetData>
  <mergeCells count="16">
    <mergeCell ref="B7:M7"/>
    <mergeCell ref="B10:M10"/>
    <mergeCell ref="B12:D13"/>
    <mergeCell ref="E12:G12"/>
    <mergeCell ref="H12:J12"/>
    <mergeCell ref="K12:M12"/>
    <mergeCell ref="H29:I29"/>
    <mergeCell ref="J29:K29"/>
    <mergeCell ref="L29:M29"/>
    <mergeCell ref="E67:M67"/>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EF19C-E943-44B4-9EF2-B0936419629E}">
  <dimension ref="A1:R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57" bestFit="1" customWidth="1"/>
    <col min="16" max="16" width="12.7109375" style="257" customWidth="1"/>
    <col min="17" max="18" width="8.7109375" style="257"/>
    <col min="19"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260</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8"/>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57" t="s">
        <v>54</v>
      </c>
      <c r="Q13" s="257" t="s">
        <v>55</v>
      </c>
    </row>
    <row r="14" spans="1:17" ht="12.6" customHeight="1" x14ac:dyDescent="0.2">
      <c r="A14" s="226"/>
      <c r="B14" s="233" t="s">
        <v>234</v>
      </c>
      <c r="C14" s="233"/>
      <c r="D14" s="233"/>
      <c r="E14" s="234"/>
      <c r="F14" s="234"/>
      <c r="G14" s="234"/>
      <c r="H14" s="234"/>
      <c r="I14" s="234"/>
      <c r="J14" s="234"/>
      <c r="K14" s="234"/>
      <c r="L14" s="234"/>
      <c r="M14" s="234"/>
      <c r="N14" s="226"/>
      <c r="O14" s="257" t="s">
        <v>60</v>
      </c>
      <c r="P14" s="258">
        <f>E15</f>
        <v>283017</v>
      </c>
      <c r="Q14" s="258">
        <f>F15</f>
        <v>314052</v>
      </c>
    </row>
    <row r="15" spans="1:17" ht="12.6" customHeight="1" x14ac:dyDescent="0.2">
      <c r="A15" s="226"/>
      <c r="B15" s="235" t="s">
        <v>235</v>
      </c>
      <c r="C15" s="226"/>
      <c r="D15" s="226"/>
      <c r="E15" s="236">
        <v>283017</v>
      </c>
      <c r="F15" s="236">
        <v>314052</v>
      </c>
      <c r="G15" s="236">
        <v>597069</v>
      </c>
      <c r="H15" s="236">
        <v>12008</v>
      </c>
      <c r="I15" s="236">
        <v>15677</v>
      </c>
      <c r="J15" s="236">
        <v>27685</v>
      </c>
      <c r="K15" s="236">
        <v>295025</v>
      </c>
      <c r="L15" s="236">
        <v>329729</v>
      </c>
      <c r="M15" s="236">
        <v>624754</v>
      </c>
      <c r="N15" s="226"/>
      <c r="O15" s="257" t="s">
        <v>70</v>
      </c>
      <c r="P15" s="258">
        <f>H15</f>
        <v>12008</v>
      </c>
      <c r="Q15" s="258">
        <f>I15</f>
        <v>15677</v>
      </c>
    </row>
    <row r="16" spans="1:17" ht="12.6" customHeight="1" x14ac:dyDescent="0.2">
      <c r="A16" s="226"/>
      <c r="B16" s="233" t="s">
        <v>236</v>
      </c>
      <c r="C16" s="233"/>
      <c r="D16" s="233"/>
      <c r="E16" s="234"/>
      <c r="F16" s="234"/>
      <c r="G16" s="234"/>
      <c r="H16" s="234"/>
      <c r="I16" s="234"/>
      <c r="J16" s="234"/>
      <c r="K16" s="234"/>
      <c r="L16" s="234"/>
      <c r="M16" s="234"/>
      <c r="N16" s="226"/>
      <c r="P16" s="258">
        <f>SUM(P14:P15)</f>
        <v>295025</v>
      </c>
      <c r="Q16" s="258">
        <f>SUM(Q14:Q15)</f>
        <v>329729</v>
      </c>
    </row>
    <row r="17" spans="1:18" ht="12.6" customHeight="1" x14ac:dyDescent="0.2">
      <c r="A17" s="226"/>
      <c r="B17" s="235" t="s">
        <v>237</v>
      </c>
      <c r="C17" s="226"/>
      <c r="D17" s="226"/>
      <c r="E17" s="236">
        <v>280090</v>
      </c>
      <c r="F17" s="236">
        <v>310899</v>
      </c>
      <c r="G17" s="236">
        <v>590989</v>
      </c>
      <c r="H17" s="236">
        <v>11598</v>
      </c>
      <c r="I17" s="236">
        <v>15085</v>
      </c>
      <c r="J17" s="236">
        <v>26683</v>
      </c>
      <c r="K17" s="236">
        <v>291688</v>
      </c>
      <c r="L17" s="236">
        <v>325984</v>
      </c>
      <c r="M17" s="236">
        <v>617672</v>
      </c>
      <c r="N17" s="226"/>
      <c r="P17" s="258"/>
    </row>
    <row r="18" spans="1:18" ht="12.6" customHeight="1" x14ac:dyDescent="0.2">
      <c r="A18" s="226"/>
      <c r="B18" s="233" t="s">
        <v>238</v>
      </c>
      <c r="C18" s="233"/>
      <c r="D18" s="233"/>
      <c r="E18" s="234">
        <f>IF(E15&lt;=E17,1,0)</f>
        <v>0</v>
      </c>
      <c r="F18" s="234">
        <f t="shared" ref="F18:M18" si="0">IF(F15&lt;=F17,1,0)</f>
        <v>0</v>
      </c>
      <c r="G18" s="234">
        <f t="shared" si="0"/>
        <v>0</v>
      </c>
      <c r="H18" s="234">
        <f>IF(H15&lt;=H17,1,0)</f>
        <v>0</v>
      </c>
      <c r="I18" s="234">
        <f t="shared" si="0"/>
        <v>0</v>
      </c>
      <c r="J18" s="234">
        <f t="shared" si="0"/>
        <v>0</v>
      </c>
      <c r="K18" s="234">
        <f t="shared" si="0"/>
        <v>0</v>
      </c>
      <c r="L18" s="234">
        <f t="shared" si="0"/>
        <v>0</v>
      </c>
      <c r="M18" s="234">
        <f t="shared" si="0"/>
        <v>0</v>
      </c>
      <c r="N18" s="226"/>
      <c r="P18" s="258"/>
    </row>
    <row r="19" spans="1:18" ht="15" customHeight="1" x14ac:dyDescent="0.2">
      <c r="A19" s="226"/>
      <c r="B19" s="325" t="s">
        <v>145</v>
      </c>
      <c r="C19" s="325"/>
      <c r="D19" s="326" t="s">
        <v>239</v>
      </c>
      <c r="E19" s="327" t="s">
        <v>240</v>
      </c>
      <c r="F19" s="327"/>
      <c r="G19" s="327"/>
      <c r="H19" s="327"/>
      <c r="I19" s="327"/>
      <c r="J19" s="327"/>
      <c r="K19" s="327"/>
      <c r="L19" s="327"/>
      <c r="M19" s="327"/>
      <c r="N19" s="226"/>
      <c r="P19" s="258"/>
    </row>
    <row r="20" spans="1:18" ht="15" customHeight="1" x14ac:dyDescent="0.2">
      <c r="A20" s="226"/>
      <c r="B20" s="325"/>
      <c r="C20" s="325"/>
      <c r="D20" s="326"/>
      <c r="E20" s="327" t="s">
        <v>60</v>
      </c>
      <c r="F20" s="327"/>
      <c r="G20" s="327"/>
      <c r="H20" s="327" t="s">
        <v>70</v>
      </c>
      <c r="I20" s="327"/>
      <c r="J20" s="327"/>
      <c r="K20" s="327" t="s">
        <v>26</v>
      </c>
      <c r="L20" s="327"/>
      <c r="M20" s="327"/>
      <c r="N20" s="226"/>
      <c r="P20" s="258"/>
    </row>
    <row r="21" spans="1:18"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8"/>
    </row>
    <row r="22" spans="1:18" ht="12.6" customHeight="1" x14ac:dyDescent="0.2">
      <c r="A22" s="226"/>
      <c r="B22" s="235" t="s">
        <v>154</v>
      </c>
      <c r="C22" s="226"/>
      <c r="D22" s="236">
        <v>50</v>
      </c>
      <c r="E22" s="236">
        <v>372</v>
      </c>
      <c r="F22" s="236">
        <v>463</v>
      </c>
      <c r="G22" s="236">
        <v>835</v>
      </c>
      <c r="H22" s="236">
        <v>0</v>
      </c>
      <c r="I22" s="236">
        <v>0</v>
      </c>
      <c r="J22" s="236">
        <v>0</v>
      </c>
      <c r="K22" s="236">
        <v>372</v>
      </c>
      <c r="L22" s="236">
        <v>463</v>
      </c>
      <c r="M22" s="236">
        <v>835</v>
      </c>
      <c r="N22" s="226"/>
      <c r="P22" s="258"/>
    </row>
    <row r="23" spans="1:18" ht="12.6" customHeight="1" x14ac:dyDescent="0.2">
      <c r="A23" s="226"/>
      <c r="B23" s="235" t="s">
        <v>193</v>
      </c>
      <c r="C23" s="226"/>
      <c r="D23" s="236">
        <v>26</v>
      </c>
      <c r="E23" s="236">
        <v>107</v>
      </c>
      <c r="F23" s="236">
        <v>116</v>
      </c>
      <c r="G23" s="236">
        <v>223</v>
      </c>
      <c r="H23" s="236">
        <v>94</v>
      </c>
      <c r="I23" s="236">
        <v>120</v>
      </c>
      <c r="J23" s="236">
        <v>214</v>
      </c>
      <c r="K23" s="236">
        <v>201</v>
      </c>
      <c r="L23" s="236">
        <v>236</v>
      </c>
      <c r="M23" s="236">
        <v>437</v>
      </c>
      <c r="N23" s="226"/>
      <c r="P23" s="258"/>
    </row>
    <row r="24" spans="1:18" s="227" customFormat="1" ht="12.6" customHeight="1" x14ac:dyDescent="0.2">
      <c r="A24" s="226"/>
      <c r="B24" s="226" t="s">
        <v>153</v>
      </c>
      <c r="C24" s="226"/>
      <c r="D24" s="236">
        <v>11</v>
      </c>
      <c r="E24" s="236">
        <v>364</v>
      </c>
      <c r="F24" s="236">
        <v>496</v>
      </c>
      <c r="G24" s="236">
        <v>860</v>
      </c>
      <c r="H24" s="236">
        <v>0</v>
      </c>
      <c r="I24" s="236">
        <v>0</v>
      </c>
      <c r="J24" s="236">
        <v>0</v>
      </c>
      <c r="K24" s="236">
        <v>364</v>
      </c>
      <c r="L24" s="236">
        <v>496</v>
      </c>
      <c r="M24" s="236">
        <v>860</v>
      </c>
      <c r="N24" s="226"/>
      <c r="O24" s="257"/>
      <c r="P24" s="257"/>
      <c r="Q24" s="257"/>
      <c r="R24" s="257"/>
    </row>
    <row r="25" spans="1:18" ht="12.6" customHeight="1" x14ac:dyDescent="0.2">
      <c r="A25" s="226"/>
      <c r="B25" s="235" t="s">
        <v>150</v>
      </c>
      <c r="C25" s="226"/>
      <c r="D25" s="236">
        <v>2</v>
      </c>
      <c r="E25" s="236">
        <v>213388</v>
      </c>
      <c r="F25" s="236">
        <v>237382</v>
      </c>
      <c r="G25" s="236">
        <v>450770</v>
      </c>
      <c r="H25" s="236">
        <v>8832</v>
      </c>
      <c r="I25" s="236">
        <v>11488</v>
      </c>
      <c r="J25" s="236">
        <v>20320</v>
      </c>
      <c r="K25" s="236">
        <v>222220</v>
      </c>
      <c r="L25" s="236">
        <v>248870</v>
      </c>
      <c r="M25" s="236">
        <v>471090</v>
      </c>
      <c r="N25" s="226"/>
      <c r="P25" s="258"/>
    </row>
    <row r="26" spans="1:18" ht="12.6" customHeight="1" x14ac:dyDescent="0.2">
      <c r="A26" s="226"/>
      <c r="B26" s="241" t="s">
        <v>26</v>
      </c>
      <c r="C26" s="241"/>
      <c r="D26" s="242">
        <f>SUM(D22:D25)</f>
        <v>89</v>
      </c>
      <c r="E26" s="242">
        <f t="shared" ref="E26:M26" si="1">SUM(E22:E25)</f>
        <v>214231</v>
      </c>
      <c r="F26" s="242">
        <f t="shared" si="1"/>
        <v>238457</v>
      </c>
      <c r="G26" s="242">
        <f t="shared" si="1"/>
        <v>452688</v>
      </c>
      <c r="H26" s="242">
        <f t="shared" si="1"/>
        <v>8926</v>
      </c>
      <c r="I26" s="242">
        <f t="shared" si="1"/>
        <v>11608</v>
      </c>
      <c r="J26" s="242">
        <f t="shared" si="1"/>
        <v>20534</v>
      </c>
      <c r="K26" s="242">
        <f t="shared" si="1"/>
        <v>223157</v>
      </c>
      <c r="L26" s="242">
        <f t="shared" si="1"/>
        <v>250065</v>
      </c>
      <c r="M26" s="242">
        <f t="shared" si="1"/>
        <v>473222</v>
      </c>
      <c r="N26" s="226"/>
      <c r="P26" s="258"/>
    </row>
    <row r="27" spans="1:18" s="248" customFormat="1" ht="18.600000000000001" customHeight="1" x14ac:dyDescent="0.2">
      <c r="A27" s="243"/>
      <c r="B27" s="244"/>
      <c r="C27" s="244"/>
      <c r="D27" s="245"/>
      <c r="E27" s="245"/>
      <c r="F27" s="245"/>
      <c r="G27" s="245"/>
      <c r="H27" s="323" t="s">
        <v>54</v>
      </c>
      <c r="I27" s="323"/>
      <c r="J27" s="323" t="s">
        <v>55</v>
      </c>
      <c r="K27" s="323"/>
      <c r="L27" s="323" t="s">
        <v>26</v>
      </c>
      <c r="M27" s="323"/>
      <c r="N27" s="243"/>
      <c r="O27" s="259"/>
      <c r="P27" s="260"/>
      <c r="Q27" s="259"/>
      <c r="R27" s="259"/>
    </row>
    <row r="28" spans="1:18" ht="12.6" customHeight="1" x14ac:dyDescent="0.2">
      <c r="A28" s="226"/>
      <c r="B28" s="233" t="s">
        <v>241</v>
      </c>
      <c r="C28" s="233"/>
      <c r="D28" s="233"/>
      <c r="E28" s="234"/>
      <c r="F28" s="234"/>
      <c r="G28" s="234"/>
      <c r="H28" s="234"/>
      <c r="I28" s="234"/>
      <c r="J28" s="234"/>
      <c r="K28" s="234"/>
      <c r="L28" s="234"/>
      <c r="M28" s="234"/>
      <c r="N28" s="226"/>
      <c r="P28" s="258"/>
    </row>
    <row r="29" spans="1:18" ht="12.6" customHeight="1" x14ac:dyDescent="0.2">
      <c r="A29" s="226"/>
      <c r="B29" s="235" t="s">
        <v>242</v>
      </c>
      <c r="C29" s="226"/>
      <c r="D29" s="226"/>
      <c r="E29" s="236"/>
      <c r="F29" s="236"/>
      <c r="G29" s="236"/>
      <c r="H29" s="236"/>
      <c r="I29" s="236">
        <v>0</v>
      </c>
      <c r="J29" s="236"/>
      <c r="K29" s="236">
        <v>0</v>
      </c>
      <c r="L29" s="236"/>
      <c r="M29" s="236">
        <v>0</v>
      </c>
      <c r="N29" s="226"/>
      <c r="P29" s="258"/>
    </row>
    <row r="30" spans="1:18" ht="12.6" customHeight="1" x14ac:dyDescent="0.2">
      <c r="A30" s="226"/>
      <c r="B30" s="233" t="s">
        <v>243</v>
      </c>
      <c r="C30" s="233"/>
      <c r="D30" s="233"/>
      <c r="E30" s="234"/>
      <c r="F30" s="234"/>
      <c r="G30" s="234"/>
      <c r="H30" s="234"/>
      <c r="I30" s="234"/>
      <c r="J30" s="234"/>
      <c r="K30" s="234"/>
      <c r="L30" s="234"/>
      <c r="M30" s="234"/>
      <c r="N30" s="226"/>
      <c r="P30" s="258"/>
    </row>
    <row r="31" spans="1:18" ht="12.6" customHeight="1" x14ac:dyDescent="0.2">
      <c r="A31" s="226"/>
      <c r="B31" s="235" t="s">
        <v>242</v>
      </c>
      <c r="C31" s="226"/>
      <c r="D31" s="226"/>
      <c r="E31" s="236"/>
      <c r="F31" s="236"/>
      <c r="G31" s="236"/>
      <c r="H31" s="236"/>
      <c r="I31" s="236">
        <v>124</v>
      </c>
      <c r="J31" s="236"/>
      <c r="K31" s="236">
        <v>167</v>
      </c>
      <c r="L31" s="236"/>
      <c r="M31" s="236">
        <v>291</v>
      </c>
      <c r="N31" s="226"/>
      <c r="P31" s="258"/>
    </row>
    <row r="32" spans="1:18" ht="2.4500000000000002" customHeight="1" thickBot="1" x14ac:dyDescent="0.25">
      <c r="A32" s="226"/>
      <c r="B32" s="230"/>
      <c r="C32" s="230"/>
      <c r="D32" s="230"/>
      <c r="E32" s="230"/>
      <c r="F32" s="230"/>
      <c r="G32" s="230"/>
      <c r="H32" s="230"/>
      <c r="I32" s="230"/>
      <c r="J32" s="230"/>
      <c r="K32" s="230"/>
      <c r="L32" s="230"/>
      <c r="M32" s="230"/>
      <c r="N32" s="226"/>
    </row>
    <row r="33" spans="1:18" s="227" customFormat="1" ht="12.75" customHeight="1" x14ac:dyDescent="0.2">
      <c r="A33" s="226"/>
      <c r="B33" s="251" t="s">
        <v>206</v>
      </c>
      <c r="C33" s="226"/>
      <c r="D33" s="226"/>
      <c r="E33" s="226"/>
      <c r="F33" s="226"/>
      <c r="G33" s="226"/>
      <c r="H33" s="226"/>
      <c r="I33" s="226"/>
      <c r="J33" s="226"/>
      <c r="K33" s="226"/>
      <c r="L33" s="226"/>
      <c r="M33" s="226"/>
      <c r="N33" s="226"/>
      <c r="O33" s="257"/>
      <c r="P33" s="257"/>
      <c r="Q33" s="257"/>
      <c r="R33" s="257"/>
    </row>
    <row r="34" spans="1:18" s="227" customFormat="1" x14ac:dyDescent="0.2">
      <c r="A34" s="226"/>
      <c r="B34" s="226"/>
      <c r="C34" s="226"/>
      <c r="D34" s="226"/>
      <c r="E34" s="226"/>
      <c r="F34" s="226"/>
      <c r="G34" s="226"/>
      <c r="H34" s="226"/>
      <c r="I34" s="226"/>
      <c r="J34" s="226"/>
      <c r="K34" s="226"/>
      <c r="L34" s="226"/>
      <c r="M34" s="226"/>
      <c r="N34" s="226"/>
      <c r="O34" s="257"/>
      <c r="P34" s="257"/>
      <c r="Q34" s="257"/>
      <c r="R34" s="257"/>
    </row>
    <row r="35" spans="1:18" ht="12.6" customHeight="1" x14ac:dyDescent="0.2">
      <c r="A35" s="226"/>
      <c r="B35" s="235"/>
      <c r="C35" s="226"/>
      <c r="D35" s="236"/>
      <c r="E35" s="236"/>
      <c r="F35" s="236"/>
      <c r="G35" s="236"/>
      <c r="H35" s="236"/>
      <c r="I35" s="236"/>
      <c r="J35" s="236"/>
      <c r="K35" s="236"/>
      <c r="L35" s="236"/>
      <c r="M35" s="236"/>
      <c r="N35" s="226"/>
      <c r="P35" s="258"/>
    </row>
    <row r="36" spans="1:18" s="227" customFormat="1" ht="13.9" customHeight="1" x14ac:dyDescent="0.2">
      <c r="A36" s="226"/>
      <c r="B36" s="226"/>
      <c r="C36" s="226"/>
      <c r="D36" s="226"/>
      <c r="E36" s="226"/>
      <c r="F36" s="226"/>
      <c r="G36" s="226"/>
      <c r="H36" s="226"/>
      <c r="I36" s="226"/>
      <c r="J36" s="226"/>
      <c r="K36" s="226"/>
      <c r="L36" s="226"/>
      <c r="M36" s="226"/>
      <c r="N36" s="226"/>
      <c r="O36" s="257"/>
      <c r="P36" s="257"/>
      <c r="Q36" s="257"/>
      <c r="R36" s="257"/>
    </row>
    <row r="37" spans="1:18" s="227" customFormat="1" ht="16.149999999999999" customHeight="1" x14ac:dyDescent="0.2">
      <c r="A37" s="226"/>
      <c r="B37" s="226"/>
      <c r="C37" s="226"/>
      <c r="D37" s="226"/>
      <c r="E37" s="226"/>
      <c r="F37" s="226"/>
      <c r="G37" s="226"/>
      <c r="H37" s="226"/>
      <c r="I37" s="226"/>
      <c r="J37" s="226"/>
      <c r="K37" s="226"/>
      <c r="L37" s="226"/>
      <c r="M37" s="226"/>
      <c r="N37" s="226"/>
      <c r="O37" s="257"/>
      <c r="P37" s="257"/>
      <c r="Q37" s="257"/>
      <c r="R37" s="257"/>
    </row>
    <row r="38" spans="1:18" s="227" customFormat="1" ht="13.5" x14ac:dyDescent="0.2">
      <c r="A38" s="226"/>
      <c r="B38" s="253" t="s">
        <v>261</v>
      </c>
      <c r="C38" s="226"/>
      <c r="D38" s="226"/>
      <c r="E38" s="226"/>
      <c r="F38" s="226"/>
      <c r="G38" s="226"/>
      <c r="H38" s="226"/>
      <c r="I38" s="226"/>
      <c r="J38" s="226"/>
      <c r="K38" s="226"/>
      <c r="L38" s="226"/>
      <c r="M38" s="226"/>
      <c r="N38" s="226"/>
      <c r="O38" s="257"/>
      <c r="P38" s="257"/>
      <c r="Q38" s="257"/>
      <c r="R38" s="257"/>
    </row>
    <row r="39" spans="1:18" s="227" customFormat="1" x14ac:dyDescent="0.2">
      <c r="A39" s="226"/>
      <c r="B39" s="226"/>
      <c r="C39" s="226"/>
      <c r="D39" s="226"/>
      <c r="E39" s="226"/>
      <c r="F39" s="226"/>
      <c r="G39" s="226"/>
      <c r="H39" s="226"/>
      <c r="I39" s="226"/>
      <c r="J39" s="226"/>
      <c r="K39" s="226"/>
      <c r="L39" s="226"/>
      <c r="M39" s="226"/>
      <c r="N39" s="226"/>
      <c r="O39" s="257"/>
      <c r="P39" s="257"/>
      <c r="Q39" s="257"/>
      <c r="R39" s="257"/>
    </row>
    <row r="40" spans="1:18" s="227" customFormat="1" ht="15" customHeight="1" x14ac:dyDescent="0.2">
      <c r="A40" s="226"/>
      <c r="B40" s="226"/>
      <c r="C40" s="226"/>
      <c r="D40" s="226"/>
      <c r="E40" s="226"/>
      <c r="F40" s="226"/>
      <c r="G40" s="226"/>
      <c r="H40" s="226"/>
      <c r="I40" s="226"/>
      <c r="J40" s="226"/>
      <c r="K40" s="226"/>
      <c r="L40" s="226"/>
      <c r="M40" s="226"/>
      <c r="N40" s="226"/>
      <c r="O40" s="257"/>
      <c r="P40" s="257"/>
      <c r="Q40" s="257"/>
      <c r="R40" s="257"/>
    </row>
    <row r="41" spans="1:18" s="227" customFormat="1" x14ac:dyDescent="0.2">
      <c r="A41" s="226"/>
      <c r="B41" s="226"/>
      <c r="C41" s="226"/>
      <c r="D41" s="226"/>
      <c r="E41" s="226"/>
      <c r="F41" s="226"/>
      <c r="G41" s="226"/>
      <c r="H41" s="226"/>
      <c r="I41" s="226"/>
      <c r="J41" s="226"/>
      <c r="K41" s="226"/>
      <c r="L41" s="226"/>
      <c r="M41" s="226"/>
      <c r="N41" s="226"/>
      <c r="O41" s="257"/>
      <c r="P41" s="257"/>
      <c r="Q41" s="257"/>
      <c r="R41" s="257"/>
    </row>
    <row r="42" spans="1:18" s="227" customFormat="1" x14ac:dyDescent="0.2">
      <c r="A42" s="226"/>
      <c r="B42" s="226"/>
      <c r="C42" s="226"/>
      <c r="D42" s="226"/>
      <c r="E42" s="226"/>
      <c r="F42" s="226"/>
      <c r="G42" s="226"/>
      <c r="H42" s="226"/>
      <c r="I42" s="226"/>
      <c r="J42" s="226"/>
      <c r="K42" s="226"/>
      <c r="L42" s="226"/>
      <c r="M42" s="226"/>
      <c r="N42" s="226"/>
      <c r="O42" s="257"/>
      <c r="P42" s="257"/>
      <c r="Q42" s="257"/>
      <c r="R42" s="257"/>
    </row>
    <row r="43" spans="1:18" s="227" customFormat="1" ht="10.15" customHeight="1" x14ac:dyDescent="0.2">
      <c r="A43" s="226"/>
      <c r="B43" s="226"/>
      <c r="C43" s="226"/>
      <c r="D43" s="226"/>
      <c r="E43" s="226"/>
      <c r="F43" s="226"/>
      <c r="G43" s="226"/>
      <c r="H43" s="226"/>
      <c r="I43" s="226"/>
      <c r="J43" s="226"/>
      <c r="K43" s="226"/>
      <c r="L43" s="226"/>
      <c r="M43" s="226"/>
      <c r="N43" s="226"/>
      <c r="O43" s="257"/>
      <c r="P43" s="257"/>
      <c r="Q43" s="257"/>
      <c r="R43" s="257"/>
    </row>
    <row r="44" spans="1:18" s="227" customFormat="1" x14ac:dyDescent="0.2">
      <c r="A44" s="226"/>
      <c r="B44" s="226"/>
      <c r="C44" s="226"/>
      <c r="D44" s="226"/>
      <c r="E44" s="226"/>
      <c r="F44" s="226"/>
      <c r="G44" s="226"/>
      <c r="H44" s="226"/>
      <c r="I44" s="226"/>
      <c r="J44" s="226"/>
      <c r="K44" s="226"/>
      <c r="L44" s="226"/>
      <c r="M44" s="226"/>
      <c r="N44" s="226"/>
      <c r="O44" s="257"/>
      <c r="P44" s="257"/>
      <c r="Q44" s="257"/>
      <c r="R44" s="257"/>
    </row>
    <row r="45" spans="1:18" s="227" customFormat="1" ht="12.75" x14ac:dyDescent="0.2">
      <c r="A45" s="226"/>
      <c r="B45" s="226"/>
      <c r="C45" s="226"/>
      <c r="D45" s="226"/>
      <c r="E45" s="226"/>
      <c r="F45" s="226"/>
      <c r="G45" s="226"/>
      <c r="H45" s="226"/>
      <c r="I45" s="226"/>
      <c r="J45" s="226"/>
      <c r="K45" s="226"/>
      <c r="L45" s="226"/>
      <c r="M45" s="226"/>
      <c r="N45" s="226"/>
      <c r="O45" s="257"/>
      <c r="P45" s="222"/>
      <c r="Q45" s="257"/>
      <c r="R45" s="257"/>
    </row>
    <row r="46" spans="1:18" s="227" customFormat="1" ht="12.75" x14ac:dyDescent="0.2">
      <c r="A46" s="226"/>
      <c r="B46" s="226"/>
      <c r="C46" s="226"/>
      <c r="D46" s="226"/>
      <c r="E46" s="226"/>
      <c r="F46" s="226"/>
      <c r="G46" s="226"/>
      <c r="H46" s="226"/>
      <c r="I46" s="226"/>
      <c r="J46" s="226"/>
      <c r="K46" s="226"/>
      <c r="L46" s="226"/>
      <c r="M46" s="226"/>
      <c r="N46" s="226"/>
      <c r="O46" s="257"/>
      <c r="P46" s="222"/>
      <c r="Q46" s="257"/>
      <c r="R46" s="257"/>
    </row>
    <row r="47" spans="1:18" s="227" customFormat="1" x14ac:dyDescent="0.2">
      <c r="A47" s="226"/>
      <c r="B47" s="226"/>
      <c r="C47" s="226"/>
      <c r="D47" s="226"/>
      <c r="E47" s="226"/>
      <c r="F47" s="226"/>
      <c r="G47" s="226"/>
      <c r="H47" s="226"/>
      <c r="I47" s="226"/>
      <c r="J47" s="226"/>
      <c r="K47" s="226"/>
      <c r="L47" s="226"/>
      <c r="M47" s="226"/>
      <c r="N47" s="226"/>
      <c r="O47" s="257"/>
      <c r="P47" s="257"/>
      <c r="Q47" s="257"/>
      <c r="R47" s="257"/>
    </row>
    <row r="48" spans="1:18" s="227" customFormat="1" x14ac:dyDescent="0.2">
      <c r="A48" s="226"/>
      <c r="B48" s="226"/>
      <c r="C48" s="226"/>
      <c r="D48" s="226"/>
      <c r="E48" s="226"/>
      <c r="F48" s="226"/>
      <c r="G48" s="226"/>
      <c r="H48" s="226"/>
      <c r="I48" s="226"/>
      <c r="J48" s="226"/>
      <c r="K48" s="226"/>
      <c r="L48" s="226"/>
      <c r="M48" s="226"/>
      <c r="N48" s="226"/>
      <c r="O48" s="257"/>
      <c r="P48" s="257"/>
      <c r="Q48" s="257"/>
      <c r="R48" s="257"/>
    </row>
    <row r="49" spans="1:18" s="227" customFormat="1" ht="13.5" x14ac:dyDescent="0.2">
      <c r="A49" s="226"/>
      <c r="B49" s="134"/>
      <c r="C49" s="226"/>
      <c r="D49" s="226"/>
      <c r="E49" s="226"/>
      <c r="F49" s="226"/>
      <c r="G49" s="226"/>
      <c r="H49" s="226"/>
      <c r="I49" s="226"/>
      <c r="J49" s="226"/>
      <c r="K49" s="226"/>
      <c r="L49" s="226"/>
      <c r="M49" s="226"/>
      <c r="N49" s="226"/>
      <c r="O49" s="257"/>
      <c r="P49" s="257"/>
      <c r="Q49" s="257"/>
      <c r="R49" s="257"/>
    </row>
    <row r="50" spans="1:18" s="227" customFormat="1" x14ac:dyDescent="0.2">
      <c r="A50" s="226"/>
      <c r="B50" s="226"/>
      <c r="C50" s="226"/>
      <c r="D50" s="226"/>
      <c r="E50" s="226"/>
      <c r="F50" s="226"/>
      <c r="G50" s="226"/>
      <c r="H50" s="226"/>
      <c r="I50" s="226"/>
      <c r="J50" s="226"/>
      <c r="K50" s="226"/>
      <c r="L50" s="226"/>
      <c r="M50" s="226"/>
      <c r="N50" s="226"/>
      <c r="O50" s="257"/>
      <c r="P50" s="257"/>
      <c r="Q50" s="257"/>
      <c r="R50" s="257"/>
    </row>
    <row r="51" spans="1:18" s="227" customFormat="1" x14ac:dyDescent="0.2">
      <c r="A51" s="226"/>
      <c r="B51" s="226"/>
      <c r="C51" s="226"/>
      <c r="D51" s="226"/>
      <c r="E51" s="226"/>
      <c r="F51" s="226"/>
      <c r="G51" s="226"/>
      <c r="H51" s="226"/>
      <c r="I51" s="226"/>
      <c r="J51" s="226"/>
      <c r="K51" s="226"/>
      <c r="L51" s="226"/>
      <c r="M51" s="226"/>
      <c r="N51" s="226"/>
      <c r="O51" s="257"/>
      <c r="P51" s="257"/>
      <c r="Q51" s="257"/>
      <c r="R51" s="257"/>
    </row>
    <row r="52" spans="1:18" s="227" customFormat="1" x14ac:dyDescent="0.2">
      <c r="A52" s="226"/>
      <c r="B52" s="226"/>
      <c r="C52" s="226"/>
      <c r="D52" s="226"/>
      <c r="E52" s="226"/>
      <c r="F52" s="226"/>
      <c r="G52" s="226"/>
      <c r="H52" s="226"/>
      <c r="I52" s="226"/>
      <c r="J52" s="226"/>
      <c r="K52" s="226"/>
      <c r="L52" s="226"/>
      <c r="M52" s="226"/>
      <c r="N52" s="226"/>
      <c r="O52" s="257"/>
      <c r="P52" s="257"/>
      <c r="Q52" s="257"/>
      <c r="R52" s="257"/>
    </row>
    <row r="53" spans="1:18" s="227" customFormat="1" x14ac:dyDescent="0.2">
      <c r="A53" s="226"/>
      <c r="B53" s="226"/>
      <c r="C53" s="226"/>
      <c r="D53" s="226"/>
      <c r="E53" s="226"/>
      <c r="F53" s="226"/>
      <c r="G53" s="226"/>
      <c r="H53" s="226"/>
      <c r="I53" s="226"/>
      <c r="J53" s="226"/>
      <c r="K53" s="226"/>
      <c r="L53" s="226"/>
      <c r="M53" s="226"/>
      <c r="N53" s="226"/>
      <c r="O53" s="257"/>
      <c r="P53" s="257"/>
      <c r="Q53" s="257"/>
      <c r="R53" s="257"/>
    </row>
    <row r="54" spans="1:18" s="227" customFormat="1" x14ac:dyDescent="0.2">
      <c r="A54" s="226"/>
      <c r="B54" s="226"/>
      <c r="C54" s="226"/>
      <c r="D54" s="226"/>
      <c r="E54" s="226"/>
      <c r="F54" s="226"/>
      <c r="G54" s="226"/>
      <c r="H54" s="226"/>
      <c r="I54" s="226"/>
      <c r="J54" s="226"/>
      <c r="K54" s="226"/>
      <c r="L54" s="226"/>
      <c r="M54" s="226"/>
      <c r="N54" s="226"/>
      <c r="O54" s="257"/>
      <c r="P54" s="257"/>
      <c r="Q54" s="257"/>
      <c r="R54" s="257"/>
    </row>
    <row r="55" spans="1:18" s="227" customFormat="1" x14ac:dyDescent="0.2">
      <c r="A55" s="226"/>
      <c r="B55" s="226"/>
      <c r="C55" s="226"/>
      <c r="D55" s="226"/>
      <c r="E55" s="226"/>
      <c r="F55" s="226"/>
      <c r="G55" s="226"/>
      <c r="H55" s="226"/>
      <c r="I55" s="226"/>
      <c r="J55" s="226"/>
      <c r="K55" s="226"/>
      <c r="L55" s="226"/>
      <c r="M55" s="226"/>
      <c r="N55" s="226"/>
      <c r="O55" s="257"/>
      <c r="P55" s="257"/>
      <c r="Q55" s="257"/>
      <c r="R55" s="257"/>
    </row>
    <row r="56" spans="1:18" s="227" customFormat="1" x14ac:dyDescent="0.2">
      <c r="A56" s="226"/>
      <c r="B56" s="226"/>
      <c r="C56" s="226"/>
      <c r="D56" s="226"/>
      <c r="E56" s="226"/>
      <c r="F56" s="226"/>
      <c r="G56" s="226"/>
      <c r="H56" s="226"/>
      <c r="I56" s="226"/>
      <c r="J56" s="226"/>
      <c r="K56" s="226"/>
      <c r="L56" s="226"/>
      <c r="M56" s="226"/>
      <c r="N56" s="226"/>
      <c r="O56" s="257"/>
      <c r="P56" s="257"/>
      <c r="Q56" s="257"/>
      <c r="R56" s="257"/>
    </row>
    <row r="57" spans="1:18" s="227" customFormat="1" x14ac:dyDescent="0.2">
      <c r="A57" s="226"/>
      <c r="B57" s="226"/>
      <c r="C57" s="226"/>
      <c r="D57" s="226"/>
      <c r="E57" s="226"/>
      <c r="F57" s="226"/>
      <c r="G57" s="226"/>
      <c r="H57" s="226"/>
      <c r="I57" s="226"/>
      <c r="J57" s="226"/>
      <c r="K57" s="226"/>
      <c r="L57" s="226"/>
      <c r="M57" s="226"/>
      <c r="N57" s="226"/>
      <c r="O57" s="257"/>
      <c r="P57" s="257"/>
      <c r="Q57" s="257"/>
      <c r="R57" s="257"/>
    </row>
    <row r="58" spans="1:18" s="227" customFormat="1" x14ac:dyDescent="0.2">
      <c r="A58" s="226"/>
      <c r="B58" s="226"/>
      <c r="C58" s="226"/>
      <c r="D58" s="226"/>
      <c r="E58" s="226"/>
      <c r="F58" s="226"/>
      <c r="G58" s="226"/>
      <c r="H58" s="226"/>
      <c r="I58" s="226"/>
      <c r="J58" s="226"/>
      <c r="K58" s="226"/>
      <c r="L58" s="226"/>
      <c r="M58" s="226"/>
      <c r="N58" s="226"/>
      <c r="O58" s="257"/>
      <c r="P58" s="257"/>
      <c r="Q58" s="257"/>
      <c r="R58" s="257"/>
    </row>
    <row r="59" spans="1:18" s="227" customFormat="1" ht="12" customHeight="1" x14ac:dyDescent="0.2">
      <c r="A59" s="226"/>
      <c r="B59" s="226"/>
      <c r="C59" s="226"/>
      <c r="D59" s="226"/>
      <c r="E59" s="226"/>
      <c r="F59" s="226"/>
      <c r="G59" s="226"/>
      <c r="H59" s="226"/>
      <c r="I59" s="226"/>
      <c r="J59" s="226"/>
      <c r="K59" s="226"/>
      <c r="L59" s="226"/>
      <c r="M59" s="226"/>
      <c r="N59" s="226"/>
      <c r="O59" s="257"/>
      <c r="P59" s="257"/>
      <c r="Q59" s="257"/>
      <c r="R59" s="257"/>
    </row>
    <row r="60" spans="1:18" s="227" customFormat="1" ht="7.9" customHeight="1" x14ac:dyDescent="0.2">
      <c r="A60" s="226"/>
      <c r="B60" s="226"/>
      <c r="C60" s="226"/>
      <c r="D60" s="226"/>
      <c r="E60" s="226"/>
      <c r="F60" s="226"/>
      <c r="G60" s="226"/>
      <c r="H60" s="226"/>
      <c r="I60" s="226"/>
      <c r="J60" s="226"/>
      <c r="K60" s="226"/>
      <c r="L60" s="226"/>
      <c r="M60" s="226"/>
      <c r="N60" s="226"/>
      <c r="O60" s="257"/>
      <c r="P60" s="257"/>
      <c r="Q60" s="257"/>
      <c r="R60" s="257"/>
    </row>
    <row r="61" spans="1:18" s="227" customFormat="1" x14ac:dyDescent="0.2">
      <c r="A61" s="226"/>
      <c r="B61" s="226"/>
      <c r="C61" s="226"/>
      <c r="D61" s="226"/>
      <c r="E61" s="226"/>
      <c r="F61" s="226"/>
      <c r="G61" s="226"/>
      <c r="H61" s="226"/>
      <c r="I61" s="226"/>
      <c r="J61" s="226"/>
      <c r="K61" s="226"/>
      <c r="L61" s="226"/>
      <c r="M61" s="226"/>
      <c r="N61" s="226"/>
      <c r="O61" s="257"/>
      <c r="P61" s="257"/>
      <c r="Q61" s="257"/>
      <c r="R61" s="257"/>
    </row>
    <row r="62" spans="1:18" s="227" customFormat="1" ht="10.9" customHeight="1" x14ac:dyDescent="0.2">
      <c r="A62" s="226"/>
      <c r="B62" s="226"/>
      <c r="C62" s="226"/>
      <c r="D62" s="226"/>
      <c r="E62" s="226"/>
      <c r="F62" s="226"/>
      <c r="G62" s="226"/>
      <c r="H62" s="226"/>
      <c r="I62" s="226"/>
      <c r="J62" s="226"/>
      <c r="K62" s="226"/>
      <c r="L62" s="226"/>
      <c r="M62" s="226"/>
      <c r="N62" s="226"/>
      <c r="O62" s="257"/>
      <c r="P62" s="257"/>
      <c r="Q62" s="257"/>
      <c r="R62" s="257"/>
    </row>
    <row r="63" spans="1:18" s="227" customFormat="1" ht="6.6" customHeight="1" x14ac:dyDescent="0.2">
      <c r="A63" s="226"/>
      <c r="B63" s="226"/>
      <c r="C63" s="226"/>
      <c r="D63" s="226"/>
      <c r="E63" s="226"/>
      <c r="F63" s="226"/>
      <c r="G63" s="226"/>
      <c r="H63" s="226"/>
      <c r="I63" s="226"/>
      <c r="J63" s="226"/>
      <c r="K63" s="226"/>
      <c r="L63" s="226"/>
      <c r="M63" s="226"/>
      <c r="N63" s="226"/>
      <c r="O63" s="257"/>
      <c r="P63" s="257"/>
      <c r="Q63" s="257"/>
      <c r="R63" s="257"/>
    </row>
    <row r="64" spans="1:18" s="227" customFormat="1" ht="7.15" customHeight="1" x14ac:dyDescent="0.2">
      <c r="A64" s="226"/>
      <c r="B64" s="226"/>
      <c r="C64" s="226"/>
      <c r="D64" s="226"/>
      <c r="E64" s="226"/>
      <c r="F64" s="226"/>
      <c r="G64" s="226"/>
      <c r="H64" s="226"/>
      <c r="I64" s="226"/>
      <c r="J64" s="226"/>
      <c r="K64" s="226"/>
      <c r="L64" s="226"/>
      <c r="M64" s="226"/>
      <c r="N64" s="226"/>
      <c r="O64" s="257"/>
      <c r="P64" s="257"/>
      <c r="Q64" s="257"/>
      <c r="R64" s="257"/>
    </row>
    <row r="65" spans="1:18" s="227" customFormat="1" x14ac:dyDescent="0.2">
      <c r="A65" s="226"/>
      <c r="B65" s="226"/>
      <c r="C65" s="226"/>
      <c r="D65" s="226"/>
      <c r="E65" s="226"/>
      <c r="F65" s="226"/>
      <c r="G65" s="226"/>
      <c r="H65" s="226"/>
      <c r="I65" s="226"/>
      <c r="J65" s="226"/>
      <c r="K65" s="226"/>
      <c r="L65" s="226"/>
      <c r="M65" s="226"/>
      <c r="N65" s="226"/>
      <c r="O65" s="257"/>
      <c r="P65" s="257"/>
      <c r="Q65" s="257"/>
      <c r="R65" s="257"/>
    </row>
    <row r="66" spans="1:18" s="227" customFormat="1" ht="15" customHeight="1" x14ac:dyDescent="0.2">
      <c r="A66" s="226"/>
      <c r="B66" s="226"/>
      <c r="C66" s="226"/>
      <c r="D66" s="226"/>
      <c r="E66" s="324">
        <v>27</v>
      </c>
      <c r="F66" s="324"/>
      <c r="G66" s="324"/>
      <c r="H66" s="324"/>
      <c r="I66" s="324"/>
      <c r="J66" s="324"/>
      <c r="K66" s="324"/>
      <c r="L66" s="324"/>
      <c r="M66" s="324"/>
      <c r="N66" s="226"/>
      <c r="O66" s="257"/>
      <c r="P66" s="257"/>
      <c r="Q66" s="257"/>
      <c r="R66" s="257"/>
    </row>
    <row r="67" spans="1:18" s="227" customFormat="1" ht="9" customHeight="1" x14ac:dyDescent="0.2">
      <c r="A67" s="226"/>
      <c r="B67" s="226"/>
      <c r="C67" s="226"/>
      <c r="D67" s="226"/>
      <c r="E67" s="226"/>
      <c r="F67" s="226"/>
      <c r="G67" s="226"/>
      <c r="H67" s="226"/>
      <c r="I67" s="226"/>
      <c r="J67" s="226"/>
      <c r="K67" s="226"/>
      <c r="L67" s="226"/>
      <c r="M67" s="226"/>
      <c r="N67" s="226"/>
      <c r="O67" s="257"/>
      <c r="P67" s="257"/>
      <c r="Q67" s="257"/>
      <c r="R67" s="257"/>
    </row>
    <row r="68" spans="1:18" s="227" customFormat="1" ht="9" customHeight="1" x14ac:dyDescent="0.2">
      <c r="A68" s="226"/>
      <c r="B68" s="226"/>
      <c r="C68" s="226"/>
      <c r="D68" s="226"/>
      <c r="E68" s="226"/>
      <c r="F68" s="226"/>
      <c r="G68" s="226"/>
      <c r="H68" s="226"/>
      <c r="I68" s="226"/>
      <c r="J68" s="226"/>
      <c r="K68" s="226"/>
      <c r="L68" s="226"/>
      <c r="M68" s="226"/>
      <c r="N68" s="226"/>
      <c r="O68" s="257"/>
      <c r="P68" s="257"/>
      <c r="Q68" s="257"/>
      <c r="R68" s="257"/>
    </row>
    <row r="69" spans="1:18" s="227" customFormat="1" x14ac:dyDescent="0.2">
      <c r="A69" s="249"/>
      <c r="B69" s="249"/>
      <c r="C69" s="249"/>
      <c r="D69" s="249"/>
      <c r="E69" s="249"/>
      <c r="F69" s="249"/>
      <c r="G69" s="249"/>
      <c r="H69" s="249"/>
      <c r="I69" s="249"/>
      <c r="J69" s="249"/>
      <c r="K69" s="249"/>
      <c r="L69" s="249"/>
      <c r="M69" s="249"/>
      <c r="N69" s="249"/>
      <c r="O69" s="257"/>
      <c r="P69" s="257"/>
      <c r="Q69" s="257"/>
      <c r="R69" s="257"/>
    </row>
    <row r="70" spans="1:18" s="227" customFormat="1" x14ac:dyDescent="0.2">
      <c r="A70" s="254"/>
      <c r="B70" s="254"/>
      <c r="C70" s="254"/>
      <c r="D70" s="254"/>
      <c r="E70" s="254"/>
      <c r="F70" s="254"/>
      <c r="G70" s="254"/>
      <c r="H70" s="254"/>
      <c r="I70" s="254"/>
      <c r="J70" s="254"/>
      <c r="K70" s="254"/>
      <c r="L70" s="254"/>
      <c r="M70" s="254"/>
      <c r="N70" s="254"/>
      <c r="O70" s="257"/>
      <c r="P70" s="257"/>
      <c r="Q70" s="257"/>
      <c r="R70" s="257"/>
    </row>
    <row r="71" spans="1:18" s="227" customFormat="1" x14ac:dyDescent="0.2">
      <c r="A71" s="254"/>
      <c r="B71" s="254"/>
      <c r="C71" s="254"/>
      <c r="D71" s="254"/>
      <c r="E71" s="254"/>
      <c r="F71" s="254"/>
      <c r="G71" s="254"/>
      <c r="H71" s="254"/>
      <c r="I71" s="254"/>
      <c r="J71" s="254"/>
      <c r="K71" s="254"/>
      <c r="L71" s="254"/>
      <c r="M71" s="254"/>
      <c r="N71" s="254"/>
      <c r="O71" s="257"/>
      <c r="P71" s="257"/>
      <c r="Q71" s="257"/>
      <c r="R71" s="257"/>
    </row>
    <row r="72" spans="1:18" s="227" customFormat="1" x14ac:dyDescent="0.2">
      <c r="A72" s="254"/>
      <c r="B72" s="254"/>
      <c r="C72" s="254"/>
      <c r="D72" s="254"/>
      <c r="E72" s="254"/>
      <c r="F72" s="254"/>
      <c r="G72" s="254"/>
      <c r="H72" s="254"/>
      <c r="I72" s="254"/>
      <c r="J72" s="254"/>
      <c r="K72" s="254"/>
      <c r="L72" s="254"/>
      <c r="M72" s="254"/>
      <c r="N72" s="254"/>
      <c r="O72" s="257"/>
      <c r="P72" s="257"/>
      <c r="Q72" s="257"/>
      <c r="R72" s="257"/>
    </row>
  </sheetData>
  <mergeCells count="16">
    <mergeCell ref="B7:M7"/>
    <mergeCell ref="B10:M10"/>
    <mergeCell ref="B12:D13"/>
    <mergeCell ref="E12:G12"/>
    <mergeCell ref="H12:J12"/>
    <mergeCell ref="K12:M12"/>
    <mergeCell ref="H27:I27"/>
    <mergeCell ref="J27:K27"/>
    <mergeCell ref="L27:M27"/>
    <mergeCell ref="E66:M66"/>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3659-FECD-433C-9B71-F1F6C9B22570}">
  <dimension ref="A1:Q71"/>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262</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11219</v>
      </c>
      <c r="Q14" s="250">
        <f>F15</f>
        <v>12560</v>
      </c>
    </row>
    <row r="15" spans="1:17" ht="12.6" customHeight="1" x14ac:dyDescent="0.2">
      <c r="A15" s="226"/>
      <c r="B15" s="235" t="s">
        <v>235</v>
      </c>
      <c r="C15" s="226"/>
      <c r="D15" s="226"/>
      <c r="E15" s="236">
        <v>11219</v>
      </c>
      <c r="F15" s="236">
        <v>12560</v>
      </c>
      <c r="G15" s="236">
        <v>23779</v>
      </c>
      <c r="H15" s="236">
        <v>3010</v>
      </c>
      <c r="I15" s="236">
        <v>3426</v>
      </c>
      <c r="J15" s="236">
        <v>6436</v>
      </c>
      <c r="K15" s="236">
        <v>14229</v>
      </c>
      <c r="L15" s="236">
        <v>15986</v>
      </c>
      <c r="M15" s="236">
        <v>30215</v>
      </c>
      <c r="N15" s="226"/>
      <c r="O15" s="249" t="s">
        <v>70</v>
      </c>
      <c r="P15" s="250">
        <f>H15</f>
        <v>3010</v>
      </c>
      <c r="Q15" s="250">
        <f>I15</f>
        <v>3426</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9491</v>
      </c>
      <c r="F17" s="236">
        <v>9856</v>
      </c>
      <c r="G17" s="236">
        <v>19347</v>
      </c>
      <c r="H17" s="236">
        <v>1072</v>
      </c>
      <c r="I17" s="236">
        <v>1306</v>
      </c>
      <c r="J17" s="236">
        <v>2378</v>
      </c>
      <c r="K17" s="236">
        <v>10563</v>
      </c>
      <c r="L17" s="236">
        <v>11162</v>
      </c>
      <c r="M17" s="236">
        <v>21725</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75</v>
      </c>
      <c r="E22" s="236">
        <v>405</v>
      </c>
      <c r="F22" s="236">
        <v>643</v>
      </c>
      <c r="G22" s="236">
        <v>1048</v>
      </c>
      <c r="H22" s="236">
        <v>1402</v>
      </c>
      <c r="I22" s="236">
        <v>1537</v>
      </c>
      <c r="J22" s="236">
        <v>2939</v>
      </c>
      <c r="K22" s="236">
        <v>1807</v>
      </c>
      <c r="L22" s="236">
        <v>2180</v>
      </c>
      <c r="M22" s="236">
        <v>3987</v>
      </c>
      <c r="N22" s="226"/>
      <c r="O22" s="222"/>
      <c r="P22" s="250"/>
    </row>
    <row r="23" spans="1:17" ht="12.6" customHeight="1" x14ac:dyDescent="0.2">
      <c r="A23" s="226"/>
      <c r="B23" s="235" t="s">
        <v>149</v>
      </c>
      <c r="C23" s="226"/>
      <c r="D23" s="236">
        <v>14</v>
      </c>
      <c r="E23" s="236">
        <v>89</v>
      </c>
      <c r="F23" s="236">
        <v>163</v>
      </c>
      <c r="G23" s="236">
        <v>252</v>
      </c>
      <c r="H23" s="236">
        <v>30</v>
      </c>
      <c r="I23" s="236">
        <v>35</v>
      </c>
      <c r="J23" s="236">
        <v>65</v>
      </c>
      <c r="K23" s="236">
        <v>119</v>
      </c>
      <c r="L23" s="236">
        <v>198</v>
      </c>
      <c r="M23" s="236">
        <v>317</v>
      </c>
      <c r="N23" s="226"/>
      <c r="O23" s="222"/>
      <c r="P23" s="250"/>
    </row>
    <row r="24" spans="1:17" ht="12.6" customHeight="1" x14ac:dyDescent="0.2">
      <c r="A24" s="226"/>
      <c r="B24" s="235" t="s">
        <v>153</v>
      </c>
      <c r="C24" s="226"/>
      <c r="D24" s="236">
        <v>11</v>
      </c>
      <c r="E24" s="236">
        <v>120</v>
      </c>
      <c r="F24" s="236">
        <v>188</v>
      </c>
      <c r="G24" s="236">
        <v>308</v>
      </c>
      <c r="H24" s="236">
        <v>0</v>
      </c>
      <c r="I24" s="236">
        <v>0</v>
      </c>
      <c r="J24" s="236">
        <v>0</v>
      </c>
      <c r="K24" s="236">
        <v>120</v>
      </c>
      <c r="L24" s="236">
        <v>188</v>
      </c>
      <c r="M24" s="236">
        <v>308</v>
      </c>
      <c r="N24" s="226"/>
      <c r="O24" s="222"/>
      <c r="P24" s="250"/>
    </row>
    <row r="25" spans="1:17" ht="12.6" customHeight="1" x14ac:dyDescent="0.2">
      <c r="A25" s="226"/>
      <c r="B25" s="235" t="s">
        <v>150</v>
      </c>
      <c r="C25" s="226"/>
      <c r="D25" s="236">
        <v>6</v>
      </c>
      <c r="E25" s="236">
        <v>14092</v>
      </c>
      <c r="F25" s="236">
        <v>15772</v>
      </c>
      <c r="G25" s="236">
        <v>29864</v>
      </c>
      <c r="H25" s="236">
        <v>4635</v>
      </c>
      <c r="I25" s="236">
        <v>5299</v>
      </c>
      <c r="J25" s="236">
        <v>9934</v>
      </c>
      <c r="K25" s="236">
        <v>18727</v>
      </c>
      <c r="L25" s="236">
        <v>21071</v>
      </c>
      <c r="M25" s="236">
        <v>39798</v>
      </c>
      <c r="N25" s="226"/>
      <c r="O25" s="222"/>
      <c r="P25" s="250"/>
    </row>
    <row r="26" spans="1:17" ht="12.6" customHeight="1" x14ac:dyDescent="0.2">
      <c r="A26" s="226"/>
      <c r="B26" s="235" t="s">
        <v>154</v>
      </c>
      <c r="C26" s="226"/>
      <c r="D26" s="236">
        <v>6</v>
      </c>
      <c r="E26" s="236">
        <v>133</v>
      </c>
      <c r="F26" s="236">
        <v>204</v>
      </c>
      <c r="G26" s="236">
        <v>337</v>
      </c>
      <c r="H26" s="236">
        <v>0</v>
      </c>
      <c r="I26" s="236">
        <v>0</v>
      </c>
      <c r="J26" s="236">
        <v>0</v>
      </c>
      <c r="K26" s="236">
        <v>133</v>
      </c>
      <c r="L26" s="236">
        <v>204</v>
      </c>
      <c r="M26" s="236">
        <v>337</v>
      </c>
      <c r="N26" s="226"/>
      <c r="O26" s="222"/>
      <c r="P26" s="250"/>
    </row>
    <row r="27" spans="1:17" ht="12.6" customHeight="1" x14ac:dyDescent="0.2">
      <c r="A27" s="226"/>
      <c r="B27" s="235" t="s">
        <v>156</v>
      </c>
      <c r="C27" s="226"/>
      <c r="D27" s="236">
        <v>4</v>
      </c>
      <c r="E27" s="236">
        <v>80</v>
      </c>
      <c r="F27" s="236">
        <v>132</v>
      </c>
      <c r="G27" s="236">
        <v>212</v>
      </c>
      <c r="H27" s="236">
        <v>26</v>
      </c>
      <c r="I27" s="236">
        <v>56</v>
      </c>
      <c r="J27" s="236">
        <v>82</v>
      </c>
      <c r="K27" s="236">
        <v>106</v>
      </c>
      <c r="L27" s="236">
        <v>188</v>
      </c>
      <c r="M27" s="236">
        <v>294</v>
      </c>
      <c r="N27" s="226"/>
      <c r="O27" s="222"/>
      <c r="P27" s="250"/>
    </row>
    <row r="28" spans="1:17" ht="12.6" customHeight="1" x14ac:dyDescent="0.2">
      <c r="A28" s="226"/>
      <c r="B28" s="235" t="s">
        <v>157</v>
      </c>
      <c r="C28" s="226"/>
      <c r="D28" s="236">
        <v>3</v>
      </c>
      <c r="E28" s="236">
        <v>35</v>
      </c>
      <c r="F28" s="236">
        <v>49</v>
      </c>
      <c r="G28" s="236">
        <v>84</v>
      </c>
      <c r="H28" s="236">
        <v>54</v>
      </c>
      <c r="I28" s="236">
        <v>54</v>
      </c>
      <c r="J28" s="236">
        <v>108</v>
      </c>
      <c r="K28" s="236">
        <v>89</v>
      </c>
      <c r="L28" s="236">
        <v>103</v>
      </c>
      <c r="M28" s="236">
        <v>192</v>
      </c>
      <c r="N28" s="226"/>
      <c r="O28" s="222"/>
      <c r="P28" s="250"/>
    </row>
    <row r="29" spans="1:17" ht="12.6" customHeight="1" x14ac:dyDescent="0.2">
      <c r="A29" s="226"/>
      <c r="B29" s="235" t="s">
        <v>155</v>
      </c>
      <c r="C29" s="226"/>
      <c r="D29" s="236">
        <v>1</v>
      </c>
      <c r="E29" s="236">
        <v>65</v>
      </c>
      <c r="F29" s="236">
        <v>67</v>
      </c>
      <c r="G29" s="236">
        <v>132</v>
      </c>
      <c r="H29" s="236">
        <v>0</v>
      </c>
      <c r="I29" s="236">
        <v>0</v>
      </c>
      <c r="J29" s="236">
        <v>0</v>
      </c>
      <c r="K29" s="236">
        <v>65</v>
      </c>
      <c r="L29" s="236">
        <v>67</v>
      </c>
      <c r="M29" s="236">
        <v>132</v>
      </c>
      <c r="N29" s="226"/>
      <c r="O29" s="222"/>
      <c r="P29" s="250"/>
    </row>
    <row r="30" spans="1:17" ht="12.6" customHeight="1" x14ac:dyDescent="0.2">
      <c r="A30" s="226"/>
      <c r="B30" s="235" t="s">
        <v>187</v>
      </c>
      <c r="C30" s="226"/>
      <c r="D30" s="236">
        <v>1</v>
      </c>
      <c r="E30" s="236">
        <v>7</v>
      </c>
      <c r="F30" s="236">
        <v>8</v>
      </c>
      <c r="G30" s="236">
        <v>15</v>
      </c>
      <c r="H30" s="236">
        <v>0</v>
      </c>
      <c r="I30" s="236">
        <v>0</v>
      </c>
      <c r="J30" s="236">
        <v>0</v>
      </c>
      <c r="K30" s="236">
        <v>7</v>
      </c>
      <c r="L30" s="236">
        <v>8</v>
      </c>
      <c r="M30" s="236">
        <v>15</v>
      </c>
      <c r="N30" s="226"/>
      <c r="O30" s="222"/>
      <c r="P30" s="250"/>
    </row>
    <row r="31" spans="1:17" ht="12.6" customHeight="1" x14ac:dyDescent="0.2">
      <c r="A31" s="226"/>
      <c r="B31" s="235" t="s">
        <v>159</v>
      </c>
      <c r="C31" s="226"/>
      <c r="D31" s="236">
        <v>1</v>
      </c>
      <c r="E31" s="236">
        <v>26</v>
      </c>
      <c r="F31" s="236">
        <v>41</v>
      </c>
      <c r="G31" s="236">
        <v>67</v>
      </c>
      <c r="H31" s="236">
        <v>0</v>
      </c>
      <c r="I31" s="236">
        <v>0</v>
      </c>
      <c r="J31" s="236">
        <v>0</v>
      </c>
      <c r="K31" s="236">
        <v>26</v>
      </c>
      <c r="L31" s="236">
        <v>41</v>
      </c>
      <c r="M31" s="236">
        <v>67</v>
      </c>
      <c r="N31" s="226"/>
      <c r="O31" s="222"/>
      <c r="P31" s="250"/>
    </row>
    <row r="32" spans="1:17" ht="12.6" customHeight="1" x14ac:dyDescent="0.2">
      <c r="A32" s="226"/>
      <c r="B32" s="235" t="s">
        <v>152</v>
      </c>
      <c r="C32" s="226"/>
      <c r="D32" s="236">
        <v>1</v>
      </c>
      <c r="E32" s="236">
        <v>7</v>
      </c>
      <c r="F32" s="236">
        <v>14</v>
      </c>
      <c r="G32" s="236">
        <v>21</v>
      </c>
      <c r="H32" s="236">
        <v>0</v>
      </c>
      <c r="I32" s="236">
        <v>0</v>
      </c>
      <c r="J32" s="236">
        <v>0</v>
      </c>
      <c r="K32" s="236">
        <v>7</v>
      </c>
      <c r="L32" s="236">
        <v>14</v>
      </c>
      <c r="M32" s="236">
        <v>21</v>
      </c>
      <c r="N32" s="226"/>
      <c r="O32" s="222"/>
      <c r="P32" s="250"/>
    </row>
    <row r="33" spans="1:17" ht="12.6" customHeight="1" x14ac:dyDescent="0.2">
      <c r="A33" s="226"/>
      <c r="B33" s="241" t="s">
        <v>26</v>
      </c>
      <c r="C33" s="241"/>
      <c r="D33" s="242">
        <f>SUM(D22:D32)</f>
        <v>123</v>
      </c>
      <c r="E33" s="242">
        <f t="shared" ref="E33:M33" si="0">SUM(E22:E32)</f>
        <v>15059</v>
      </c>
      <c r="F33" s="242">
        <f t="shared" si="0"/>
        <v>17281</v>
      </c>
      <c r="G33" s="242">
        <f t="shared" si="0"/>
        <v>32340</v>
      </c>
      <c r="H33" s="242">
        <f t="shared" si="0"/>
        <v>6147</v>
      </c>
      <c r="I33" s="242">
        <f t="shared" si="0"/>
        <v>6981</v>
      </c>
      <c r="J33" s="242">
        <f t="shared" si="0"/>
        <v>13128</v>
      </c>
      <c r="K33" s="242">
        <f t="shared" si="0"/>
        <v>21206</v>
      </c>
      <c r="L33" s="242">
        <f t="shared" si="0"/>
        <v>24262</v>
      </c>
      <c r="M33" s="242">
        <f t="shared" si="0"/>
        <v>45468</v>
      </c>
      <c r="N33" s="226"/>
      <c r="O33" s="222"/>
      <c r="P33" s="250"/>
    </row>
    <row r="34" spans="1:17" s="248" customFormat="1" ht="18.600000000000001" customHeight="1" x14ac:dyDescent="0.2">
      <c r="A34" s="243"/>
      <c r="B34" s="244"/>
      <c r="C34" s="244"/>
      <c r="D34" s="245"/>
      <c r="E34" s="245"/>
      <c r="F34" s="245"/>
      <c r="G34" s="245"/>
      <c r="H34" s="323" t="s">
        <v>54</v>
      </c>
      <c r="I34" s="323"/>
      <c r="J34" s="323" t="s">
        <v>55</v>
      </c>
      <c r="K34" s="323"/>
      <c r="L34" s="323" t="s">
        <v>26</v>
      </c>
      <c r="M34" s="323"/>
      <c r="N34" s="243"/>
      <c r="O34" s="246"/>
      <c r="P34" s="247"/>
    </row>
    <row r="35" spans="1:17" ht="12.6" customHeight="1" x14ac:dyDescent="0.2">
      <c r="A35" s="226"/>
      <c r="B35" s="233" t="s">
        <v>241</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0</v>
      </c>
      <c r="J36" s="236"/>
      <c r="K36" s="236">
        <v>0</v>
      </c>
      <c r="L36" s="236"/>
      <c r="M36" s="236">
        <v>0</v>
      </c>
      <c r="N36" s="226"/>
      <c r="P36" s="250"/>
    </row>
    <row r="37" spans="1:17" ht="12.6" customHeight="1" x14ac:dyDescent="0.2">
      <c r="A37" s="226"/>
      <c r="B37" s="233" t="s">
        <v>243</v>
      </c>
      <c r="C37" s="233"/>
      <c r="D37" s="233"/>
      <c r="E37" s="234"/>
      <c r="F37" s="234"/>
      <c r="G37" s="234"/>
      <c r="H37" s="234"/>
      <c r="I37" s="234"/>
      <c r="J37" s="234"/>
      <c r="K37" s="234"/>
      <c r="L37" s="234"/>
      <c r="M37" s="234"/>
      <c r="N37" s="226"/>
      <c r="P37" s="250"/>
    </row>
    <row r="38" spans="1:17" ht="12.6" customHeight="1" x14ac:dyDescent="0.2">
      <c r="A38" s="226"/>
      <c r="B38" s="235" t="s">
        <v>242</v>
      </c>
      <c r="C38" s="226"/>
      <c r="D38" s="226"/>
      <c r="E38" s="236"/>
      <c r="F38" s="236"/>
      <c r="G38" s="236"/>
      <c r="H38" s="236"/>
      <c r="I38" s="236">
        <v>25</v>
      </c>
      <c r="J38" s="236"/>
      <c r="K38" s="236">
        <v>3</v>
      </c>
      <c r="L38" s="236"/>
      <c r="M38" s="236">
        <v>28</v>
      </c>
      <c r="N38" s="226"/>
      <c r="P38" s="250"/>
    </row>
    <row r="39" spans="1:17" ht="2.4500000000000002" customHeight="1" thickBot="1" x14ac:dyDescent="0.25">
      <c r="A39" s="226"/>
      <c r="B39" s="230"/>
      <c r="C39" s="230"/>
      <c r="D39" s="230"/>
      <c r="E39" s="230"/>
      <c r="F39" s="230"/>
      <c r="G39" s="230"/>
      <c r="H39" s="230"/>
      <c r="I39" s="230"/>
      <c r="J39" s="230"/>
      <c r="K39" s="230"/>
      <c r="L39" s="230"/>
      <c r="M39" s="230"/>
      <c r="N39" s="226"/>
    </row>
    <row r="40" spans="1:17" s="227" customFormat="1" ht="12.75" customHeight="1" x14ac:dyDescent="0.2">
      <c r="A40" s="226"/>
      <c r="B40" s="251" t="s">
        <v>206</v>
      </c>
      <c r="C40" s="226"/>
      <c r="D40" s="226"/>
      <c r="E40" s="226"/>
      <c r="F40" s="226"/>
      <c r="G40" s="226"/>
      <c r="H40" s="226"/>
      <c r="I40" s="226"/>
      <c r="J40" s="226"/>
      <c r="K40" s="226"/>
      <c r="L40" s="226"/>
      <c r="M40" s="226"/>
      <c r="N40" s="226"/>
      <c r="O40" s="249"/>
      <c r="P40" s="249"/>
      <c r="Q40" s="249"/>
    </row>
    <row r="41" spans="1:17" s="227" customFormat="1" ht="15.6" customHeight="1" x14ac:dyDescent="0.2">
      <c r="A41" s="226"/>
      <c r="B41" s="252"/>
      <c r="C41" s="226"/>
      <c r="D41" s="226"/>
      <c r="E41" s="226"/>
      <c r="F41" s="226"/>
      <c r="G41" s="226"/>
      <c r="H41" s="226"/>
      <c r="I41" s="226"/>
      <c r="J41" s="226"/>
      <c r="K41" s="226"/>
      <c r="L41" s="226"/>
      <c r="M41" s="226"/>
      <c r="N41" s="226"/>
      <c r="O41" s="249"/>
      <c r="P41" s="249"/>
      <c r="Q41" s="249"/>
    </row>
    <row r="42" spans="1:17" s="227" customFormat="1" ht="1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3.5" x14ac:dyDescent="0.2">
      <c r="A43" s="226"/>
      <c r="B43" s="253" t="s">
        <v>263</v>
      </c>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ht="10.15" customHeigh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ht="13.5" x14ac:dyDescent="0.2">
      <c r="A52" s="226"/>
      <c r="B52" s="134"/>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2" customHeight="1" x14ac:dyDescent="0.2">
      <c r="A62" s="226"/>
      <c r="B62" s="226"/>
      <c r="C62" s="226"/>
      <c r="D62" s="226"/>
      <c r="E62" s="226"/>
      <c r="F62" s="226"/>
      <c r="G62" s="226"/>
      <c r="H62" s="226"/>
      <c r="I62" s="226"/>
      <c r="J62" s="226"/>
      <c r="K62" s="226"/>
      <c r="L62" s="226"/>
      <c r="M62" s="226"/>
      <c r="N62" s="226"/>
      <c r="O62" s="249"/>
      <c r="P62" s="249"/>
      <c r="Q62" s="249"/>
    </row>
    <row r="63" spans="1:17" s="227" customFormat="1" ht="7.15" customHeight="1" x14ac:dyDescent="0.2">
      <c r="A63" s="226"/>
      <c r="B63" s="226"/>
      <c r="C63" s="226"/>
      <c r="D63" s="226"/>
      <c r="E63" s="226"/>
      <c r="F63" s="226"/>
      <c r="G63" s="226"/>
      <c r="H63" s="226"/>
      <c r="I63" s="226"/>
      <c r="J63" s="226"/>
      <c r="K63" s="226"/>
      <c r="L63" s="226"/>
      <c r="M63" s="226"/>
      <c r="N63" s="226"/>
      <c r="O63" s="249"/>
      <c r="P63" s="249"/>
      <c r="Q63" s="249"/>
    </row>
    <row r="64" spans="1:17" s="227" customFormat="1" x14ac:dyDescent="0.2">
      <c r="A64" s="226"/>
      <c r="B64" s="226"/>
      <c r="C64" s="226"/>
      <c r="D64" s="226"/>
      <c r="E64" s="226"/>
      <c r="F64" s="226"/>
      <c r="G64" s="226"/>
      <c r="H64" s="226"/>
      <c r="I64" s="226"/>
      <c r="J64" s="226"/>
      <c r="K64" s="226"/>
      <c r="L64" s="226"/>
      <c r="M64" s="226"/>
      <c r="N64" s="226"/>
      <c r="O64" s="249"/>
      <c r="P64" s="249"/>
      <c r="Q64" s="249"/>
    </row>
    <row r="65" spans="1:17" s="227" customFormat="1" ht="15" customHeight="1" x14ac:dyDescent="0.2">
      <c r="A65" s="226"/>
      <c r="B65" s="226"/>
      <c r="C65" s="226"/>
      <c r="D65" s="226"/>
      <c r="E65" s="324">
        <v>28</v>
      </c>
      <c r="F65" s="324"/>
      <c r="G65" s="324"/>
      <c r="H65" s="324"/>
      <c r="I65" s="324"/>
      <c r="J65" s="324"/>
      <c r="K65" s="324"/>
      <c r="L65" s="324"/>
      <c r="M65" s="324"/>
      <c r="N65" s="226"/>
      <c r="O65" s="249"/>
      <c r="P65" s="249"/>
      <c r="Q65" s="249"/>
    </row>
    <row r="66" spans="1:17" s="227" customFormat="1" ht="9" customHeight="1" x14ac:dyDescent="0.2">
      <c r="A66" s="226"/>
      <c r="B66" s="226"/>
      <c r="C66" s="226"/>
      <c r="D66" s="226"/>
      <c r="E66" s="226"/>
      <c r="F66" s="226"/>
      <c r="G66" s="226"/>
      <c r="H66" s="226"/>
      <c r="I66" s="226"/>
      <c r="J66" s="226"/>
      <c r="K66" s="226"/>
      <c r="L66" s="226"/>
      <c r="M66" s="226"/>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x14ac:dyDescent="0.2">
      <c r="A68" s="249"/>
      <c r="B68" s="249"/>
      <c r="C68" s="249"/>
      <c r="D68" s="249"/>
      <c r="E68" s="249"/>
      <c r="F68" s="249"/>
      <c r="G68" s="249"/>
      <c r="H68" s="249"/>
      <c r="I68" s="249"/>
      <c r="J68" s="249"/>
      <c r="K68" s="249"/>
      <c r="L68" s="249"/>
      <c r="M68" s="249"/>
      <c r="N68" s="249"/>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sheetData>
  <mergeCells count="16">
    <mergeCell ref="B7:M7"/>
    <mergeCell ref="B10:M10"/>
    <mergeCell ref="B12:D13"/>
    <mergeCell ref="E12:G12"/>
    <mergeCell ref="H12:J12"/>
    <mergeCell ref="K12:M12"/>
    <mergeCell ref="H34:I34"/>
    <mergeCell ref="J34:K34"/>
    <mergeCell ref="L34:M34"/>
    <mergeCell ref="E65:M65"/>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C681-EE26-419A-8D2D-A98C3937C277}">
  <dimension ref="A1:M57"/>
  <sheetViews>
    <sheetView workbookViewId="0"/>
  </sheetViews>
  <sheetFormatPr baseColWidth="10" defaultColWidth="8.7109375" defaultRowHeight="15" x14ac:dyDescent="0.2"/>
  <cols>
    <col min="1" max="1" width="10.28515625" style="22" customWidth="1"/>
    <col min="2" max="2" width="2.28515625" style="22" customWidth="1"/>
    <col min="3" max="3" width="8.7109375" style="22" customWidth="1"/>
    <col min="4" max="4" width="8.42578125" style="22" customWidth="1"/>
    <col min="5" max="5" width="8.5703125" style="22" customWidth="1"/>
    <col min="6" max="6" width="5.42578125" style="22" customWidth="1"/>
    <col min="7" max="7" width="8.5703125" style="22" customWidth="1"/>
    <col min="8" max="10" width="8.7109375" style="22" customWidth="1"/>
    <col min="11" max="11" width="21.28515625" style="22" customWidth="1"/>
    <col min="12" max="12" width="6" style="22" customWidth="1"/>
    <col min="13" max="13" width="5.28515625" style="22" customWidth="1"/>
    <col min="14" max="16384" width="8.7109375" style="22"/>
  </cols>
  <sheetData>
    <row r="1" spans="1:13" ht="24" customHeight="1" x14ac:dyDescent="0.2">
      <c r="A1" s="23"/>
      <c r="B1" s="23"/>
      <c r="C1" s="23"/>
      <c r="D1" s="23"/>
      <c r="E1" s="23"/>
      <c r="F1" s="23"/>
      <c r="G1" s="23"/>
      <c r="H1" s="23"/>
      <c r="I1" s="23"/>
      <c r="J1" s="23"/>
      <c r="K1" s="23"/>
      <c r="L1" s="23"/>
      <c r="M1" s="23"/>
    </row>
    <row r="2" spans="1:13" ht="17.649999999999999" customHeight="1" x14ac:dyDescent="0.2">
      <c r="A2" s="23"/>
      <c r="B2" s="23"/>
      <c r="C2" s="23"/>
      <c r="D2" s="23"/>
      <c r="E2" s="23"/>
      <c r="F2" s="23"/>
      <c r="G2" s="23"/>
      <c r="H2" s="23"/>
      <c r="I2" s="23"/>
      <c r="J2" s="23"/>
      <c r="K2" s="23"/>
      <c r="L2" s="23"/>
      <c r="M2" s="23"/>
    </row>
    <row r="3" spans="1:13" ht="15.75" customHeight="1" x14ac:dyDescent="0.2">
      <c r="A3" s="23"/>
      <c r="B3" s="23"/>
      <c r="C3" s="23"/>
      <c r="D3" s="23"/>
      <c r="E3" s="23"/>
      <c r="F3" s="23"/>
      <c r="G3" s="23"/>
      <c r="H3" s="23"/>
      <c r="I3" s="23"/>
      <c r="J3" s="23"/>
      <c r="K3" s="23"/>
      <c r="L3" s="23"/>
      <c r="M3" s="23"/>
    </row>
    <row r="4" spans="1:13" ht="15.75" customHeight="1" x14ac:dyDescent="0.2">
      <c r="A4" s="23"/>
      <c r="B4" s="23"/>
      <c r="C4" s="23"/>
      <c r="D4" s="23"/>
      <c r="E4" s="23"/>
      <c r="F4" s="23"/>
      <c r="G4" s="23"/>
      <c r="H4" s="23"/>
      <c r="I4" s="23"/>
      <c r="J4" s="23"/>
      <c r="K4" s="23"/>
      <c r="L4" s="23"/>
      <c r="M4" s="23"/>
    </row>
    <row r="5" spans="1:13" x14ac:dyDescent="0.2">
      <c r="A5" s="23"/>
      <c r="B5" s="23"/>
      <c r="C5" s="23"/>
      <c r="D5" s="23"/>
      <c r="E5" s="23"/>
      <c r="F5" s="23"/>
      <c r="G5" s="23"/>
      <c r="H5" s="23"/>
      <c r="I5" s="23"/>
      <c r="J5" s="23"/>
      <c r="K5" s="23"/>
      <c r="L5" s="23"/>
      <c r="M5" s="23"/>
    </row>
    <row r="6" spans="1:13" x14ac:dyDescent="0.2">
      <c r="A6" s="23"/>
      <c r="B6" s="23"/>
      <c r="C6" s="23"/>
      <c r="D6" s="23"/>
      <c r="E6" s="23"/>
      <c r="F6" s="23"/>
      <c r="G6" s="23"/>
      <c r="H6" s="23"/>
      <c r="I6" s="23"/>
      <c r="J6" s="23"/>
      <c r="K6" s="23"/>
      <c r="L6" s="23"/>
      <c r="M6" s="23"/>
    </row>
    <row r="7" spans="1:13" x14ac:dyDescent="0.2">
      <c r="A7" s="23"/>
      <c r="B7" s="23"/>
      <c r="C7" s="23"/>
      <c r="D7" s="23"/>
      <c r="E7" s="23"/>
      <c r="F7" s="23"/>
      <c r="G7" s="23"/>
      <c r="H7" s="23"/>
      <c r="I7" s="23"/>
      <c r="J7" s="23"/>
      <c r="K7" s="23"/>
      <c r="L7" s="23"/>
      <c r="M7" s="23"/>
    </row>
    <row r="8" spans="1:13" ht="18.75" x14ac:dyDescent="0.2">
      <c r="A8" s="23"/>
      <c r="B8" s="28" t="s">
        <v>101</v>
      </c>
      <c r="C8" s="23"/>
      <c r="D8" s="23"/>
      <c r="E8" s="23"/>
      <c r="F8" s="23"/>
      <c r="G8" s="23"/>
      <c r="H8" s="23"/>
      <c r="I8" s="23"/>
      <c r="J8" s="23"/>
      <c r="K8" s="23"/>
      <c r="L8" s="23"/>
      <c r="M8" s="23"/>
    </row>
    <row r="9" spans="1:13" ht="22.5" customHeight="1" x14ac:dyDescent="0.2">
      <c r="A9" s="23"/>
      <c r="B9" s="23"/>
      <c r="C9" s="23"/>
      <c r="D9" s="23"/>
      <c r="E9" s="23"/>
      <c r="F9" s="23"/>
      <c r="G9" s="23"/>
      <c r="H9" s="23"/>
      <c r="I9" s="23"/>
      <c r="J9" s="23"/>
      <c r="K9" s="23"/>
      <c r="L9" s="23"/>
      <c r="M9" s="23"/>
    </row>
    <row r="10" spans="1:13" ht="15" customHeight="1" x14ac:dyDescent="0.2">
      <c r="A10" s="23"/>
      <c r="B10" s="23"/>
      <c r="C10" s="271" t="s">
        <v>200</v>
      </c>
      <c r="D10" s="271"/>
      <c r="E10" s="271"/>
      <c r="F10" s="271"/>
      <c r="G10" s="271"/>
      <c r="H10" s="271"/>
      <c r="I10" s="271"/>
      <c r="J10" s="271"/>
      <c r="K10" s="271"/>
      <c r="L10" s="271"/>
      <c r="M10" s="23"/>
    </row>
    <row r="11" spans="1:13" ht="15" customHeight="1" x14ac:dyDescent="0.2">
      <c r="A11" s="23"/>
      <c r="B11" s="23"/>
      <c r="C11" s="56" t="s">
        <v>201</v>
      </c>
      <c r="D11" s="23"/>
      <c r="E11" s="23"/>
      <c r="F11" s="23"/>
      <c r="G11" s="23"/>
      <c r="H11" s="23"/>
      <c r="I11" s="23"/>
      <c r="J11" s="23"/>
      <c r="K11" s="23"/>
      <c r="L11" s="23"/>
      <c r="M11" s="23"/>
    </row>
    <row r="12" spans="1:13" ht="15" customHeight="1" x14ac:dyDescent="0.2">
      <c r="A12" s="23"/>
      <c r="B12" s="23"/>
      <c r="C12" s="27"/>
      <c r="D12" s="23"/>
      <c r="E12" s="23"/>
      <c r="F12" s="23"/>
      <c r="G12" s="23"/>
      <c r="H12" s="23"/>
      <c r="I12" s="23"/>
      <c r="J12" s="23"/>
      <c r="K12" s="23"/>
      <c r="L12" s="23"/>
      <c r="M12" s="23"/>
    </row>
    <row r="13" spans="1:13" s="24" customFormat="1" ht="14.25" x14ac:dyDescent="0.2">
      <c r="A13" s="25"/>
      <c r="B13" s="25"/>
      <c r="C13" s="26" t="s">
        <v>334</v>
      </c>
      <c r="D13" s="25"/>
      <c r="E13" s="25"/>
      <c r="F13" s="25"/>
      <c r="G13" s="25"/>
      <c r="H13" s="25"/>
      <c r="I13" s="25"/>
      <c r="J13" s="25"/>
      <c r="K13" s="25"/>
      <c r="L13" s="25"/>
      <c r="M13" s="25"/>
    </row>
    <row r="14" spans="1:13" s="24" customFormat="1" ht="12.6" customHeight="1" x14ac:dyDescent="0.2">
      <c r="A14" s="25"/>
      <c r="B14" s="25"/>
      <c r="C14" s="25"/>
      <c r="D14" s="25"/>
      <c r="E14" s="25"/>
      <c r="F14" s="25"/>
      <c r="G14" s="25"/>
      <c r="H14" s="25"/>
      <c r="I14" s="25"/>
      <c r="J14" s="25"/>
      <c r="K14" s="25"/>
      <c r="L14" s="25"/>
      <c r="M14" s="25"/>
    </row>
    <row r="15" spans="1:13" s="24" customFormat="1" ht="14.25" x14ac:dyDescent="0.2">
      <c r="A15" s="25"/>
      <c r="B15" s="25"/>
      <c r="C15" s="26" t="s">
        <v>0</v>
      </c>
      <c r="D15" s="25"/>
      <c r="E15" s="25"/>
      <c r="F15" s="25"/>
      <c r="G15" s="25"/>
      <c r="H15" s="25"/>
      <c r="I15" s="25"/>
      <c r="J15" s="25"/>
      <c r="K15" s="25"/>
      <c r="L15" s="25"/>
      <c r="M15" s="25"/>
    </row>
    <row r="16" spans="1:13" s="24" customFormat="1" ht="5.45" customHeight="1" x14ac:dyDescent="0.2">
      <c r="A16" s="25"/>
      <c r="B16" s="25"/>
      <c r="C16" s="26"/>
      <c r="D16" s="25"/>
      <c r="E16" s="25"/>
      <c r="F16" s="25"/>
      <c r="G16" s="25"/>
      <c r="H16" s="25"/>
      <c r="I16" s="25"/>
      <c r="J16" s="25"/>
      <c r="K16" s="25"/>
      <c r="L16" s="25"/>
      <c r="M16" s="25"/>
    </row>
    <row r="17" spans="1:13" s="30" customFormat="1" ht="14.45" customHeight="1" x14ac:dyDescent="0.2">
      <c r="A17" s="29"/>
      <c r="B17" s="29"/>
      <c r="C17" s="29" t="s">
        <v>333</v>
      </c>
      <c r="D17" s="29"/>
      <c r="E17" s="29"/>
      <c r="F17" s="29"/>
      <c r="G17" s="29"/>
      <c r="H17" s="29"/>
      <c r="I17" s="29"/>
      <c r="J17" s="29"/>
      <c r="K17" s="29"/>
      <c r="L17" s="31" t="s">
        <v>308</v>
      </c>
      <c r="M17" s="29"/>
    </row>
    <row r="18" spans="1:13" s="30" customFormat="1" ht="14.45" customHeight="1" x14ac:dyDescent="0.2">
      <c r="A18" s="29"/>
      <c r="B18" s="29"/>
      <c r="C18" s="29" t="s">
        <v>332</v>
      </c>
      <c r="D18" s="29"/>
      <c r="E18" s="29"/>
      <c r="F18" s="29"/>
      <c r="G18" s="29"/>
      <c r="H18" s="29"/>
      <c r="I18" s="29"/>
      <c r="J18" s="29"/>
      <c r="K18" s="29"/>
      <c r="L18" s="31" t="s">
        <v>306</v>
      </c>
      <c r="M18" s="29"/>
    </row>
    <row r="19" spans="1:13" s="30" customFormat="1" ht="14.45" customHeight="1" x14ac:dyDescent="0.2">
      <c r="A19" s="29"/>
      <c r="B19" s="29"/>
      <c r="C19" s="29" t="s">
        <v>331</v>
      </c>
      <c r="D19" s="29"/>
      <c r="E19" s="29"/>
      <c r="F19" s="29"/>
      <c r="G19" s="29"/>
      <c r="H19" s="29"/>
      <c r="I19" s="29"/>
      <c r="J19" s="29"/>
      <c r="K19" s="29"/>
      <c r="L19" s="31" t="s">
        <v>304</v>
      </c>
      <c r="M19" s="29"/>
    </row>
    <row r="20" spans="1:13" s="30" customFormat="1" ht="14.45" customHeight="1" x14ac:dyDescent="0.2">
      <c r="A20" s="29"/>
      <c r="B20" s="29"/>
      <c r="C20" s="29" t="s">
        <v>330</v>
      </c>
      <c r="D20" s="29"/>
      <c r="E20" s="29"/>
      <c r="F20" s="29"/>
      <c r="G20" s="29"/>
      <c r="H20" s="29"/>
      <c r="I20" s="29"/>
      <c r="J20" s="29"/>
      <c r="K20" s="29"/>
      <c r="L20" s="31" t="s">
        <v>302</v>
      </c>
      <c r="M20" s="29"/>
    </row>
    <row r="21" spans="1:13" s="30" customFormat="1" ht="14.45" customHeight="1" x14ac:dyDescent="0.2">
      <c r="A21" s="29"/>
      <c r="B21" s="29"/>
      <c r="C21" s="29" t="s">
        <v>329</v>
      </c>
      <c r="D21" s="29"/>
      <c r="E21" s="29"/>
      <c r="F21" s="29"/>
      <c r="G21" s="29"/>
      <c r="H21" s="29"/>
      <c r="I21" s="29"/>
      <c r="J21" s="29"/>
      <c r="K21" s="29"/>
      <c r="L21" s="31" t="s">
        <v>300</v>
      </c>
      <c r="M21" s="29"/>
    </row>
    <row r="22" spans="1:13" s="30" customFormat="1" ht="14.45" customHeight="1" x14ac:dyDescent="0.2">
      <c r="A22" s="29"/>
      <c r="B22" s="29"/>
      <c r="C22" s="29" t="s">
        <v>328</v>
      </c>
      <c r="D22" s="29"/>
      <c r="E22" s="29"/>
      <c r="F22" s="29"/>
      <c r="G22" s="29"/>
      <c r="H22" s="29"/>
      <c r="I22" s="29"/>
      <c r="J22" s="29"/>
      <c r="K22" s="29"/>
      <c r="L22" s="31" t="s">
        <v>298</v>
      </c>
      <c r="M22" s="29"/>
    </row>
    <row r="23" spans="1:13" s="30" customFormat="1" ht="14.45" customHeight="1" x14ac:dyDescent="0.2">
      <c r="A23" s="29"/>
      <c r="B23" s="29"/>
      <c r="C23" s="29" t="s">
        <v>327</v>
      </c>
      <c r="D23" s="29"/>
      <c r="E23" s="29"/>
      <c r="F23" s="29"/>
      <c r="G23" s="29"/>
      <c r="H23" s="29"/>
      <c r="I23" s="29"/>
      <c r="J23" s="29"/>
      <c r="K23" s="29"/>
      <c r="L23" s="31" t="s">
        <v>296</v>
      </c>
      <c r="M23" s="29"/>
    </row>
    <row r="24" spans="1:13" s="30" customFormat="1" ht="14.45" customHeight="1" x14ac:dyDescent="0.2">
      <c r="A24" s="29"/>
      <c r="B24" s="29"/>
      <c r="C24" s="29" t="s">
        <v>326</v>
      </c>
      <c r="D24" s="29"/>
      <c r="E24" s="29"/>
      <c r="F24" s="29"/>
      <c r="G24" s="29"/>
      <c r="H24" s="29"/>
      <c r="I24" s="29"/>
      <c r="J24" s="29"/>
      <c r="K24" s="29"/>
      <c r="L24" s="31" t="s">
        <v>294</v>
      </c>
      <c r="M24" s="29"/>
    </row>
    <row r="25" spans="1:13" s="30" customFormat="1" ht="14.45" customHeight="1" x14ac:dyDescent="0.2">
      <c r="A25" s="29"/>
      <c r="B25" s="29"/>
      <c r="C25" s="29" t="s">
        <v>325</v>
      </c>
      <c r="D25" s="29"/>
      <c r="E25" s="29"/>
      <c r="F25" s="29"/>
      <c r="G25" s="29"/>
      <c r="H25" s="29"/>
      <c r="I25" s="29"/>
      <c r="J25" s="29"/>
      <c r="K25" s="29"/>
      <c r="L25" s="31" t="s">
        <v>292</v>
      </c>
      <c r="M25" s="29"/>
    </row>
    <row r="26" spans="1:13" s="265" customFormat="1" ht="14.45" customHeight="1" x14ac:dyDescent="0.2">
      <c r="A26" s="266"/>
      <c r="B26" s="266"/>
      <c r="C26" s="29" t="s">
        <v>324</v>
      </c>
      <c r="D26" s="266"/>
      <c r="E26" s="266"/>
      <c r="F26" s="266"/>
      <c r="G26" s="266"/>
      <c r="H26" s="266"/>
      <c r="I26" s="266"/>
      <c r="J26" s="266"/>
      <c r="K26" s="266"/>
      <c r="L26" s="31" t="s">
        <v>290</v>
      </c>
      <c r="M26" s="266"/>
    </row>
    <row r="27" spans="1:13" s="265" customFormat="1" ht="14.45" customHeight="1" x14ac:dyDescent="0.2">
      <c r="A27" s="266"/>
      <c r="B27" s="266"/>
      <c r="C27" s="29" t="s">
        <v>323</v>
      </c>
      <c r="D27" s="266"/>
      <c r="E27" s="266"/>
      <c r="F27" s="266"/>
      <c r="G27" s="266"/>
      <c r="H27" s="266"/>
      <c r="I27" s="266"/>
      <c r="J27" s="266"/>
      <c r="K27" s="266"/>
      <c r="L27" s="31" t="s">
        <v>288</v>
      </c>
      <c r="M27" s="266"/>
    </row>
    <row r="28" spans="1:13" s="265" customFormat="1" ht="14.45" customHeight="1" x14ac:dyDescent="0.2">
      <c r="A28" s="266"/>
      <c r="B28" s="266"/>
      <c r="C28" s="29" t="s">
        <v>322</v>
      </c>
      <c r="D28" s="266"/>
      <c r="E28" s="266"/>
      <c r="F28" s="266"/>
      <c r="G28" s="266"/>
      <c r="H28" s="266"/>
      <c r="I28" s="266"/>
      <c r="J28" s="266"/>
      <c r="K28" s="266"/>
      <c r="L28" s="31" t="s">
        <v>286</v>
      </c>
      <c r="M28" s="266"/>
    </row>
    <row r="29" spans="1:13" s="265" customFormat="1" ht="14.45" customHeight="1" x14ac:dyDescent="0.2">
      <c r="A29" s="266"/>
      <c r="B29" s="266"/>
      <c r="C29" s="29" t="s">
        <v>321</v>
      </c>
      <c r="D29" s="266"/>
      <c r="E29" s="266"/>
      <c r="F29" s="266"/>
      <c r="G29" s="266"/>
      <c r="H29" s="266"/>
      <c r="I29" s="266"/>
      <c r="J29" s="266"/>
      <c r="K29" s="266"/>
      <c r="L29" s="31" t="s">
        <v>284</v>
      </c>
      <c r="M29" s="266"/>
    </row>
    <row r="30" spans="1:13" s="265" customFormat="1" ht="14.45" customHeight="1" x14ac:dyDescent="0.2">
      <c r="A30" s="266"/>
      <c r="B30" s="266"/>
      <c r="C30" s="29" t="s">
        <v>320</v>
      </c>
      <c r="D30" s="266"/>
      <c r="E30" s="266"/>
      <c r="F30" s="266"/>
      <c r="G30" s="266"/>
      <c r="H30" s="266"/>
      <c r="I30" s="266"/>
      <c r="J30" s="266"/>
      <c r="K30" s="266"/>
      <c r="L30" s="31" t="s">
        <v>282</v>
      </c>
      <c r="M30" s="266"/>
    </row>
    <row r="31" spans="1:13" s="262" customFormat="1" ht="12.6" customHeight="1" x14ac:dyDescent="0.2">
      <c r="A31" s="263"/>
      <c r="B31" s="263"/>
      <c r="C31" s="263"/>
      <c r="D31" s="263"/>
      <c r="E31" s="263"/>
      <c r="F31" s="263"/>
      <c r="G31" s="263"/>
      <c r="H31" s="263"/>
      <c r="I31" s="263"/>
      <c r="J31" s="263"/>
      <c r="K31" s="263"/>
      <c r="L31" s="264"/>
      <c r="M31" s="263"/>
    </row>
    <row r="32" spans="1:13" s="33" customFormat="1" ht="14.45" customHeight="1" x14ac:dyDescent="0.2">
      <c r="A32" s="32"/>
      <c r="B32" s="32"/>
      <c r="C32" s="29" t="s">
        <v>13</v>
      </c>
      <c r="D32" s="32"/>
      <c r="E32" s="32"/>
      <c r="F32" s="32"/>
      <c r="G32" s="32"/>
      <c r="H32" s="32"/>
      <c r="I32" s="32"/>
      <c r="J32" s="32"/>
      <c r="K32" s="32"/>
      <c r="L32" s="32"/>
      <c r="M32" s="32"/>
    </row>
    <row r="33" spans="1:13" s="33" customFormat="1" ht="6" customHeight="1" x14ac:dyDescent="0.2">
      <c r="A33" s="32"/>
      <c r="B33" s="32"/>
      <c r="C33" s="26"/>
      <c r="D33" s="32"/>
      <c r="E33" s="32"/>
      <c r="F33" s="32"/>
      <c r="G33" s="32"/>
      <c r="H33" s="32"/>
      <c r="I33" s="32"/>
      <c r="J33" s="32"/>
      <c r="K33" s="32"/>
      <c r="L33" s="32"/>
      <c r="M33" s="32"/>
    </row>
    <row r="34" spans="1:13" s="30" customFormat="1" ht="14.45" customHeight="1" x14ac:dyDescent="0.2">
      <c r="A34" s="29"/>
      <c r="B34" s="29"/>
      <c r="C34" s="267" t="s">
        <v>319</v>
      </c>
      <c r="D34" s="29"/>
      <c r="E34" s="29"/>
      <c r="F34" s="29"/>
      <c r="G34" s="29"/>
      <c r="H34" s="29"/>
      <c r="I34" s="29"/>
      <c r="J34" s="29"/>
      <c r="K34" s="29"/>
      <c r="L34" s="31" t="s">
        <v>318</v>
      </c>
      <c r="M34" s="29"/>
    </row>
    <row r="35" spans="1:13" s="30" customFormat="1" ht="14.45" customHeight="1" x14ac:dyDescent="0.2">
      <c r="A35" s="29"/>
      <c r="B35" s="29"/>
      <c r="C35" s="267" t="s">
        <v>317</v>
      </c>
      <c r="D35" s="29"/>
      <c r="E35" s="29"/>
      <c r="F35" s="29"/>
      <c r="G35" s="29"/>
      <c r="H35" s="29"/>
      <c r="I35" s="29"/>
      <c r="J35" s="29"/>
      <c r="K35" s="29"/>
      <c r="L35" s="31" t="s">
        <v>316</v>
      </c>
      <c r="M35" s="29"/>
    </row>
    <row r="36" spans="1:13" s="30" customFormat="1" ht="14.45" customHeight="1" x14ac:dyDescent="0.2">
      <c r="A36" s="29"/>
      <c r="B36" s="29"/>
      <c r="C36" s="267" t="s">
        <v>315</v>
      </c>
      <c r="D36" s="29"/>
      <c r="E36" s="29"/>
      <c r="F36" s="29"/>
      <c r="G36" s="29"/>
      <c r="H36" s="29"/>
      <c r="I36" s="29"/>
      <c r="J36" s="29"/>
      <c r="K36" s="29"/>
      <c r="L36" s="31" t="s">
        <v>314</v>
      </c>
      <c r="M36" s="29"/>
    </row>
    <row r="37" spans="1:13" s="30" customFormat="1" ht="14.45" customHeight="1" x14ac:dyDescent="0.2">
      <c r="A37" s="29"/>
      <c r="B37" s="29"/>
      <c r="C37" s="267" t="s">
        <v>313</v>
      </c>
      <c r="D37" s="29"/>
      <c r="E37" s="29"/>
      <c r="F37" s="29"/>
      <c r="G37" s="29"/>
      <c r="H37" s="29"/>
      <c r="I37" s="29"/>
      <c r="J37" s="29"/>
      <c r="K37" s="29"/>
      <c r="L37" s="31" t="s">
        <v>312</v>
      </c>
      <c r="M37" s="29"/>
    </row>
    <row r="38" spans="1:13" s="30" customFormat="1" ht="14.45" customHeight="1" x14ac:dyDescent="0.2">
      <c r="A38" s="29"/>
      <c r="B38" s="29"/>
      <c r="C38" s="267" t="s">
        <v>311</v>
      </c>
      <c r="D38" s="29"/>
      <c r="E38" s="29"/>
      <c r="F38" s="29"/>
      <c r="G38" s="29"/>
      <c r="H38" s="29"/>
      <c r="I38" s="29"/>
      <c r="J38" s="29"/>
      <c r="K38" s="29"/>
      <c r="L38" s="31" t="s">
        <v>310</v>
      </c>
      <c r="M38" s="29"/>
    </row>
    <row r="39" spans="1:13" s="30" customFormat="1" ht="14.45" customHeight="1" x14ac:dyDescent="0.2">
      <c r="A39" s="29"/>
      <c r="B39" s="29"/>
      <c r="C39" s="267" t="s">
        <v>309</v>
      </c>
      <c r="D39" s="29"/>
      <c r="E39" s="29"/>
      <c r="F39" s="29"/>
      <c r="G39" s="29"/>
      <c r="H39" s="29"/>
      <c r="I39" s="29"/>
      <c r="J39" s="29"/>
      <c r="K39" s="29"/>
      <c r="L39" s="31" t="s">
        <v>308</v>
      </c>
      <c r="M39" s="29"/>
    </row>
    <row r="40" spans="1:13" s="30" customFormat="1" ht="14.45" customHeight="1" x14ac:dyDescent="0.2">
      <c r="A40" s="29"/>
      <c r="B40" s="29"/>
      <c r="C40" s="267" t="s">
        <v>307</v>
      </c>
      <c r="D40" s="29"/>
      <c r="E40" s="29"/>
      <c r="F40" s="29"/>
      <c r="G40" s="29"/>
      <c r="H40" s="29"/>
      <c r="I40" s="29"/>
      <c r="J40" s="29"/>
      <c r="K40" s="29"/>
      <c r="L40" s="31" t="s">
        <v>306</v>
      </c>
      <c r="M40" s="29"/>
    </row>
    <row r="41" spans="1:13" s="30" customFormat="1" ht="14.45" customHeight="1" x14ac:dyDescent="0.2">
      <c r="A41" s="29"/>
      <c r="B41" s="29"/>
      <c r="C41" s="267" t="s">
        <v>305</v>
      </c>
      <c r="D41" s="29"/>
      <c r="E41" s="29"/>
      <c r="F41" s="29"/>
      <c r="G41" s="29"/>
      <c r="H41" s="29"/>
      <c r="I41" s="29"/>
      <c r="J41" s="29"/>
      <c r="K41" s="29"/>
      <c r="L41" s="31" t="s">
        <v>304</v>
      </c>
      <c r="M41" s="29"/>
    </row>
    <row r="42" spans="1:13" s="30" customFormat="1" ht="14.45" customHeight="1" x14ac:dyDescent="0.2">
      <c r="A42" s="29"/>
      <c r="B42" s="29"/>
      <c r="C42" s="267" t="s">
        <v>303</v>
      </c>
      <c r="D42" s="29"/>
      <c r="E42" s="29"/>
      <c r="F42" s="29"/>
      <c r="G42" s="29"/>
      <c r="H42" s="29"/>
      <c r="I42" s="29"/>
      <c r="J42" s="29"/>
      <c r="K42" s="29"/>
      <c r="L42" s="31" t="s">
        <v>302</v>
      </c>
      <c r="M42" s="29"/>
    </row>
    <row r="43" spans="1:13" s="30" customFormat="1" ht="14.45" customHeight="1" x14ac:dyDescent="0.2">
      <c r="A43" s="29"/>
      <c r="B43" s="29"/>
      <c r="C43" s="267" t="s">
        <v>301</v>
      </c>
      <c r="D43" s="29"/>
      <c r="E43" s="29"/>
      <c r="F43" s="29"/>
      <c r="G43" s="29"/>
      <c r="H43" s="29"/>
      <c r="I43" s="29"/>
      <c r="J43" s="29"/>
      <c r="K43" s="29"/>
      <c r="L43" s="31" t="s">
        <v>300</v>
      </c>
      <c r="M43" s="29"/>
    </row>
    <row r="44" spans="1:13" s="30" customFormat="1" ht="27" customHeight="1" x14ac:dyDescent="0.2">
      <c r="A44" s="29"/>
      <c r="B44" s="29"/>
      <c r="C44" s="273" t="s">
        <v>299</v>
      </c>
      <c r="D44" s="273"/>
      <c r="E44" s="273"/>
      <c r="F44" s="273"/>
      <c r="G44" s="273"/>
      <c r="H44" s="273"/>
      <c r="I44" s="273"/>
      <c r="J44" s="273"/>
      <c r="K44" s="273"/>
      <c r="L44" s="31" t="s">
        <v>298</v>
      </c>
      <c r="M44" s="29"/>
    </row>
    <row r="45" spans="1:13" s="30" customFormat="1" ht="14.45" customHeight="1" x14ac:dyDescent="0.2">
      <c r="A45" s="29"/>
      <c r="B45" s="29"/>
      <c r="C45" s="267" t="s">
        <v>297</v>
      </c>
      <c r="D45" s="29"/>
      <c r="E45" s="29"/>
      <c r="F45" s="29"/>
      <c r="G45" s="29"/>
      <c r="H45" s="29"/>
      <c r="I45" s="29"/>
      <c r="J45" s="29"/>
      <c r="K45" s="29"/>
      <c r="L45" s="31" t="s">
        <v>296</v>
      </c>
      <c r="M45" s="29"/>
    </row>
    <row r="46" spans="1:13" s="30" customFormat="1" ht="14.45" customHeight="1" x14ac:dyDescent="0.2">
      <c r="A46" s="29"/>
      <c r="B46" s="29"/>
      <c r="C46" s="267" t="s">
        <v>295</v>
      </c>
      <c r="D46" s="29"/>
      <c r="E46" s="29"/>
      <c r="F46" s="29"/>
      <c r="G46" s="29"/>
      <c r="H46" s="29"/>
      <c r="I46" s="29"/>
      <c r="J46" s="29"/>
      <c r="K46" s="29"/>
      <c r="L46" s="31" t="s">
        <v>294</v>
      </c>
      <c r="M46" s="29"/>
    </row>
    <row r="47" spans="1:13" s="30" customFormat="1" ht="14.45" customHeight="1" x14ac:dyDescent="0.2">
      <c r="A47" s="29"/>
      <c r="B47" s="29"/>
      <c r="C47" s="267" t="s">
        <v>293</v>
      </c>
      <c r="D47" s="29"/>
      <c r="E47" s="29"/>
      <c r="F47" s="29"/>
      <c r="G47" s="29"/>
      <c r="H47" s="29"/>
      <c r="I47" s="29"/>
      <c r="J47" s="29"/>
      <c r="K47" s="29"/>
      <c r="L47" s="31" t="s">
        <v>292</v>
      </c>
      <c r="M47" s="29"/>
    </row>
    <row r="48" spans="1:13" s="265" customFormat="1" ht="14.45" customHeight="1" x14ac:dyDescent="0.2">
      <c r="A48" s="266"/>
      <c r="B48" s="266"/>
      <c r="C48" s="267" t="s">
        <v>291</v>
      </c>
      <c r="D48" s="266"/>
      <c r="E48" s="266"/>
      <c r="F48" s="266"/>
      <c r="G48" s="266"/>
      <c r="H48" s="266"/>
      <c r="I48" s="266"/>
      <c r="J48" s="266"/>
      <c r="K48" s="266"/>
      <c r="L48" s="31" t="s">
        <v>290</v>
      </c>
      <c r="M48" s="266"/>
    </row>
    <row r="49" spans="1:13" s="265" customFormat="1" ht="14.45" customHeight="1" x14ac:dyDescent="0.2">
      <c r="A49" s="266"/>
      <c r="B49" s="266"/>
      <c r="C49" s="267" t="s">
        <v>289</v>
      </c>
      <c r="D49" s="266"/>
      <c r="E49" s="266"/>
      <c r="F49" s="266"/>
      <c r="G49" s="266"/>
      <c r="H49" s="266"/>
      <c r="I49" s="266"/>
      <c r="J49" s="266"/>
      <c r="K49" s="266"/>
      <c r="L49" s="31" t="s">
        <v>288</v>
      </c>
      <c r="M49" s="266"/>
    </row>
    <row r="50" spans="1:13" s="265" customFormat="1" ht="14.45" customHeight="1" x14ac:dyDescent="0.2">
      <c r="A50" s="266"/>
      <c r="B50" s="266"/>
      <c r="C50" s="267" t="s">
        <v>287</v>
      </c>
      <c r="D50" s="266"/>
      <c r="E50" s="266"/>
      <c r="F50" s="266"/>
      <c r="G50" s="266"/>
      <c r="H50" s="266"/>
      <c r="I50" s="266"/>
      <c r="J50" s="266"/>
      <c r="K50" s="266"/>
      <c r="L50" s="31" t="s">
        <v>286</v>
      </c>
      <c r="M50" s="266"/>
    </row>
    <row r="51" spans="1:13" s="265" customFormat="1" ht="27" customHeight="1" x14ac:dyDescent="0.2">
      <c r="A51" s="266"/>
      <c r="B51" s="266"/>
      <c r="C51" s="273" t="s">
        <v>285</v>
      </c>
      <c r="D51" s="273"/>
      <c r="E51" s="273"/>
      <c r="F51" s="273"/>
      <c r="G51" s="273"/>
      <c r="H51" s="273"/>
      <c r="I51" s="273"/>
      <c r="J51" s="273"/>
      <c r="K51" s="273"/>
      <c r="L51" s="31" t="s">
        <v>284</v>
      </c>
      <c r="M51" s="266"/>
    </row>
    <row r="52" spans="1:13" s="265" customFormat="1" ht="14.45" customHeight="1" x14ac:dyDescent="0.2">
      <c r="A52" s="266"/>
      <c r="B52" s="266"/>
      <c r="C52" s="267" t="s">
        <v>283</v>
      </c>
      <c r="D52" s="266"/>
      <c r="E52" s="266"/>
      <c r="F52" s="266"/>
      <c r="G52" s="266"/>
      <c r="H52" s="266"/>
      <c r="I52" s="266"/>
      <c r="J52" s="266"/>
      <c r="K52" s="266"/>
      <c r="L52" s="31" t="s">
        <v>282</v>
      </c>
      <c r="M52" s="266"/>
    </row>
    <row r="53" spans="1:13" s="30" customFormat="1" ht="14.45" customHeight="1" x14ac:dyDescent="0.2">
      <c r="A53" s="29"/>
      <c r="B53" s="29"/>
      <c r="C53" s="29"/>
      <c r="D53" s="29"/>
      <c r="E53" s="29"/>
      <c r="F53" s="29"/>
      <c r="G53" s="29"/>
      <c r="H53" s="29"/>
      <c r="I53" s="29"/>
      <c r="J53" s="29"/>
      <c r="K53" s="29"/>
      <c r="L53" s="31"/>
      <c r="M53" s="29"/>
    </row>
    <row r="54" spans="1:13" s="30" customFormat="1" ht="14.45" customHeight="1" x14ac:dyDescent="0.2">
      <c r="A54" s="29"/>
      <c r="B54" s="29"/>
      <c r="C54" s="29"/>
      <c r="D54" s="29"/>
      <c r="E54" s="29"/>
      <c r="F54" s="29"/>
      <c r="G54" s="29"/>
      <c r="H54" s="29"/>
      <c r="I54" s="29"/>
      <c r="J54" s="29"/>
      <c r="K54" s="29"/>
      <c r="L54" s="31"/>
      <c r="M54" s="29"/>
    </row>
    <row r="55" spans="1:13" s="262" customFormat="1" ht="13.9" customHeight="1" x14ac:dyDescent="0.2">
      <c r="A55" s="263"/>
      <c r="B55" s="263"/>
      <c r="C55" s="26"/>
      <c r="D55" s="263"/>
      <c r="E55" s="263"/>
      <c r="F55" s="263"/>
      <c r="G55" s="263"/>
      <c r="H55" s="263"/>
      <c r="I55" s="263"/>
      <c r="J55" s="263"/>
      <c r="K55" s="263"/>
      <c r="L55" s="264"/>
      <c r="M55" s="263"/>
    </row>
    <row r="56" spans="1:13" x14ac:dyDescent="0.2">
      <c r="A56" s="23"/>
      <c r="B56" s="23"/>
      <c r="C56" s="23"/>
      <c r="D56" s="23"/>
      <c r="E56" s="23"/>
      <c r="F56" s="23"/>
      <c r="G56" s="23"/>
      <c r="H56" s="272">
        <v>2</v>
      </c>
      <c r="I56" s="272"/>
      <c r="J56" s="272"/>
      <c r="K56" s="272"/>
      <c r="L56" s="272"/>
      <c r="M56" s="23"/>
    </row>
    <row r="57" spans="1:13" x14ac:dyDescent="0.2">
      <c r="A57" s="23"/>
      <c r="B57" s="23"/>
      <c r="C57" s="23"/>
      <c r="D57" s="23"/>
      <c r="E57" s="23"/>
      <c r="F57" s="23"/>
      <c r="G57" s="23"/>
      <c r="H57" s="23"/>
      <c r="I57" s="23"/>
      <c r="J57" s="23"/>
      <c r="K57" s="23"/>
      <c r="L57" s="23"/>
      <c r="M57" s="23"/>
    </row>
  </sheetData>
  <sheetProtection selectLockedCells="1" selectUnlockedCells="1"/>
  <mergeCells count="4">
    <mergeCell ref="C10:L10"/>
    <mergeCell ref="H56:L56"/>
    <mergeCell ref="C44:K44"/>
    <mergeCell ref="C51:K51"/>
  </mergeCells>
  <hyperlinks>
    <hyperlink ref="L17" location="'24'!A1" display="Pág. 24" xr:uid="{E6DAE272-F628-44FC-98CE-2871D1A59BDE}"/>
    <hyperlink ref="L18" location="'25'!A1" display="Pág. 25" xr:uid="{E716EBD8-35C3-4794-8A56-6EA870CFC799}"/>
    <hyperlink ref="L19" location="'26'!A1" display="Pág. 26" xr:uid="{7C5C00CA-1C1C-4348-97A6-C1072C1136DA}"/>
    <hyperlink ref="L20" location="'27'!A1" display="Pág. 27" xr:uid="{945628AE-4051-4114-8560-3693DC7FF267}"/>
    <hyperlink ref="L21" location="'28'!A1" display="Pág. 28" xr:uid="{C7841242-955A-4DDD-8BD6-B5CD48260D45}"/>
    <hyperlink ref="L22" location="'29'!A1" display="Pág. 29" xr:uid="{5600C41D-0CD1-42F8-83F4-FD0D007A3518}"/>
    <hyperlink ref="L23" location="'30'!A1" display="Pág. 30" xr:uid="{8FDE9157-0DD0-4F6E-A678-B73FB960045C}"/>
    <hyperlink ref="L24" location="'31'!A1" display="Pág. 31" xr:uid="{DD421A4B-65E7-4637-A39F-4A67378A0C46}"/>
    <hyperlink ref="L25" location="'32'!A1" display="Pág. 32" xr:uid="{CCC5BC5E-B0D9-4222-85F7-E3907599DCFA}"/>
    <hyperlink ref="L26" location="'33'!A1" display="Pág. 33" xr:uid="{200685D3-91D3-482C-B9DA-A8E1C5F4CD6F}"/>
    <hyperlink ref="L34" location="'19'!A1" display="Pág. 19" xr:uid="{4F34C5F0-7EAA-402C-A68F-610E155F4A79}"/>
    <hyperlink ref="L35:L38" location="'19'!A1" display="Pág. 19" xr:uid="{01C80414-8A38-4BB7-98C0-FB7EB2FD2398}"/>
    <hyperlink ref="L35" location="'20'!A1" display="Pág. 20" xr:uid="{4636CCA5-2D54-4E02-9D23-A104129DD6B5}"/>
    <hyperlink ref="L36" location="'21'!A1" display="Pág. 21" xr:uid="{517F7181-36A4-478A-8110-7EF970067D0A}"/>
    <hyperlink ref="L37" location="'22'!A1" display="Pág. 22" xr:uid="{20A1EB57-F90B-4F88-BE16-F3D22DACFC0A}"/>
    <hyperlink ref="L38" location="'23'!A1" display="Pág. 23" xr:uid="{46481B24-17D1-43AF-947B-380F50B801BF}"/>
    <hyperlink ref="L39" location="'24'!A1" display="Pág. 24" xr:uid="{9AE8D179-B152-4A56-BAC4-8F01E428ADD0}"/>
    <hyperlink ref="L40" location="'25'!A1" display="Pág. 25" xr:uid="{0BEE0AF8-4086-4324-849F-23CB394FF266}"/>
    <hyperlink ref="L41" location="'26'!A1" display="Pág. 26" xr:uid="{9EEA7297-A5E1-4DA9-84F2-956B11415F17}"/>
    <hyperlink ref="L42" location="'27'!A1" display="Pág. 27" xr:uid="{AA4CD827-9BE1-4552-8B3D-3FB587BCD419}"/>
    <hyperlink ref="L43" location="'28'!A1" display="Pág. 28" xr:uid="{F4787069-424B-4ED3-AE37-1D57A286651F}"/>
    <hyperlink ref="L44" location="'29'!A1" display="Pág. 29" xr:uid="{947E08BA-6A95-48AF-87E8-C2F73D2A4BE8}"/>
    <hyperlink ref="L45" location="'30'!A1" display="Pág. 30" xr:uid="{C49F9C09-D35F-43F1-9795-A56E31124FED}"/>
    <hyperlink ref="L46" location="'31'!A1" display="Pág. 31" xr:uid="{2B93F716-DD52-4ED2-ADAB-89D5B2972BDD}"/>
    <hyperlink ref="L47" location="'32'!A1" display="Pág. 32" xr:uid="{139CD9A3-A1BA-45AB-A2B3-42780563E74B}"/>
    <hyperlink ref="L48" location="'33'!A1" display="Pág. 33" xr:uid="{BF3EB76C-8F6D-4723-8194-1FBF43CE9066}"/>
    <hyperlink ref="L30" location="'37'!A1" display="Pág. 37" xr:uid="{5AF186E3-CEB8-4C91-A431-D7A19EDD7729}"/>
    <hyperlink ref="L27" location="'34'!A1" display="Pág. 34" xr:uid="{67D5A044-AD97-47A2-B743-DDA6ADEE27E7}"/>
    <hyperlink ref="L29" location="'36'!A1" display="Pág. 36" xr:uid="{B7439BCA-F20F-4236-97A1-5D61A027D401}"/>
    <hyperlink ref="L28" location="'35'!A1" display="Pág. 35" xr:uid="{E331E43B-24B4-4BB4-8087-15073CA36268}"/>
    <hyperlink ref="L49" location="'34'!A1" display="Pág. 34" xr:uid="{41B53792-0DC4-46A0-A297-0D10F48B5295}"/>
    <hyperlink ref="L52" location="'37'!A1" display="Pág. 37" xr:uid="{241915F5-F33D-4DDC-8139-59566F4FE2EA}"/>
    <hyperlink ref="L51" location="'36'!A1" display="Pág. 36" xr:uid="{9A69A375-8FB4-4E98-B26D-F1FB59B44427}"/>
    <hyperlink ref="L50" location="'35'!A1" display="Pág. 35" xr:uid="{F9F1BB61-02E3-4635-AC3C-E14090F5EA7B}"/>
  </hyperlinks>
  <pageMargins left="0" right="0" top="0" bottom="0" header="0.51180555555555551" footer="0.51180555555555551"/>
  <pageSetup paperSize="9" scale="97" firstPageNumber="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629A-9841-4A10-90B1-50EB6D70B706}">
  <dimension ref="A1:Q70"/>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264</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18760</v>
      </c>
      <c r="Q14" s="250">
        <f>F15</f>
        <v>18218</v>
      </c>
    </row>
    <row r="15" spans="1:17" ht="12.6" customHeight="1" x14ac:dyDescent="0.2">
      <c r="A15" s="226"/>
      <c r="B15" s="235" t="s">
        <v>235</v>
      </c>
      <c r="C15" s="226"/>
      <c r="D15" s="226"/>
      <c r="E15" s="236">
        <v>18760</v>
      </c>
      <c r="F15" s="236">
        <v>18218</v>
      </c>
      <c r="G15" s="236">
        <v>36978</v>
      </c>
      <c r="H15" s="236">
        <v>2661</v>
      </c>
      <c r="I15" s="236">
        <v>3048</v>
      </c>
      <c r="J15" s="236">
        <v>5709</v>
      </c>
      <c r="K15" s="236">
        <v>21421</v>
      </c>
      <c r="L15" s="236">
        <v>21266</v>
      </c>
      <c r="M15" s="236">
        <v>42687</v>
      </c>
      <c r="N15" s="226"/>
      <c r="O15" s="249" t="s">
        <v>70</v>
      </c>
      <c r="P15" s="250">
        <f>H15</f>
        <v>2661</v>
      </c>
      <c r="Q15" s="250">
        <f>I15</f>
        <v>3048</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18016</v>
      </c>
      <c r="F17" s="236">
        <v>17349</v>
      </c>
      <c r="G17" s="236">
        <v>35365</v>
      </c>
      <c r="H17" s="236">
        <v>2636</v>
      </c>
      <c r="I17" s="236">
        <v>3023</v>
      </c>
      <c r="J17" s="236">
        <v>5659</v>
      </c>
      <c r="K17" s="236">
        <v>20652</v>
      </c>
      <c r="L17" s="236">
        <v>20372</v>
      </c>
      <c r="M17" s="236">
        <v>41024</v>
      </c>
      <c r="N17" s="226"/>
      <c r="P17" s="250"/>
    </row>
    <row r="18" spans="1:17" ht="12.6" customHeight="1" x14ac:dyDescent="0.2">
      <c r="A18" s="226"/>
      <c r="B18" s="233" t="s">
        <v>238</v>
      </c>
      <c r="C18" s="233"/>
      <c r="D18" s="233"/>
      <c r="E18" s="234"/>
      <c r="F18" s="234"/>
      <c r="G18" s="234"/>
      <c r="H18" s="234"/>
      <c r="I18" s="234"/>
      <c r="J18" s="234"/>
      <c r="K18" s="234"/>
      <c r="L18" s="234"/>
      <c r="M18" s="234"/>
      <c r="N18" s="226"/>
      <c r="P18" s="250"/>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7</v>
      </c>
      <c r="E22" s="236">
        <v>234</v>
      </c>
      <c r="F22" s="236">
        <v>264</v>
      </c>
      <c r="G22" s="236">
        <v>498</v>
      </c>
      <c r="H22" s="236">
        <v>25</v>
      </c>
      <c r="I22" s="236">
        <v>25</v>
      </c>
      <c r="J22" s="236">
        <v>50</v>
      </c>
      <c r="K22" s="236">
        <v>259</v>
      </c>
      <c r="L22" s="236">
        <v>289</v>
      </c>
      <c r="M22" s="236">
        <v>548</v>
      </c>
      <c r="N22" s="226"/>
      <c r="P22" s="250"/>
    </row>
    <row r="23" spans="1:17" ht="12.6" customHeight="1" x14ac:dyDescent="0.2">
      <c r="A23" s="226"/>
      <c r="B23" s="235" t="s">
        <v>149</v>
      </c>
      <c r="C23" s="226"/>
      <c r="D23" s="236">
        <v>5</v>
      </c>
      <c r="E23" s="236">
        <v>70</v>
      </c>
      <c r="F23" s="236">
        <v>91</v>
      </c>
      <c r="G23" s="236">
        <v>161</v>
      </c>
      <c r="H23" s="236">
        <v>0</v>
      </c>
      <c r="I23" s="236">
        <v>0</v>
      </c>
      <c r="J23" s="236">
        <v>0</v>
      </c>
      <c r="K23" s="236">
        <v>70</v>
      </c>
      <c r="L23" s="236">
        <v>91</v>
      </c>
      <c r="M23" s="236">
        <v>161</v>
      </c>
      <c r="N23" s="226"/>
      <c r="P23" s="250"/>
    </row>
    <row r="24" spans="1:17" ht="12.6" customHeight="1" x14ac:dyDescent="0.2">
      <c r="A24" s="226"/>
      <c r="B24" s="235" t="s">
        <v>156</v>
      </c>
      <c r="C24" s="226"/>
      <c r="D24" s="236">
        <v>2</v>
      </c>
      <c r="E24" s="236">
        <v>260</v>
      </c>
      <c r="F24" s="236">
        <v>295</v>
      </c>
      <c r="G24" s="236">
        <v>555</v>
      </c>
      <c r="H24" s="236">
        <v>0</v>
      </c>
      <c r="I24" s="236">
        <v>0</v>
      </c>
      <c r="J24" s="236">
        <v>0</v>
      </c>
      <c r="K24" s="236">
        <v>260</v>
      </c>
      <c r="L24" s="236">
        <v>295</v>
      </c>
      <c r="M24" s="236">
        <v>555</v>
      </c>
      <c r="N24" s="226"/>
      <c r="P24" s="250"/>
    </row>
    <row r="25" spans="1:17" s="227" customFormat="1" ht="12.6" customHeight="1" x14ac:dyDescent="0.2">
      <c r="A25" s="226"/>
      <c r="B25" s="226" t="s">
        <v>150</v>
      </c>
      <c r="C25" s="226"/>
      <c r="D25" s="226">
        <v>2</v>
      </c>
      <c r="E25" s="226">
        <v>52</v>
      </c>
      <c r="F25" s="226">
        <v>47</v>
      </c>
      <c r="G25" s="226">
        <v>99</v>
      </c>
      <c r="H25" s="226">
        <v>0</v>
      </c>
      <c r="I25" s="226">
        <v>0</v>
      </c>
      <c r="J25" s="226">
        <v>0</v>
      </c>
      <c r="K25" s="226">
        <v>52</v>
      </c>
      <c r="L25" s="226">
        <v>47</v>
      </c>
      <c r="M25" s="226">
        <v>99</v>
      </c>
      <c r="N25" s="226"/>
      <c r="O25" s="249"/>
      <c r="P25" s="249"/>
      <c r="Q25" s="249"/>
    </row>
    <row r="26" spans="1:17" ht="12.6" customHeight="1" x14ac:dyDescent="0.2">
      <c r="A26" s="226"/>
      <c r="B26" s="235" t="s">
        <v>154</v>
      </c>
      <c r="C26" s="226"/>
      <c r="D26" s="236">
        <v>1</v>
      </c>
      <c r="E26" s="236">
        <v>130</v>
      </c>
      <c r="F26" s="236">
        <v>170</v>
      </c>
      <c r="G26" s="236">
        <v>300</v>
      </c>
      <c r="H26" s="236">
        <v>0</v>
      </c>
      <c r="I26" s="236">
        <v>0</v>
      </c>
      <c r="J26" s="236">
        <v>0</v>
      </c>
      <c r="K26" s="236">
        <v>130</v>
      </c>
      <c r="L26" s="236">
        <v>170</v>
      </c>
      <c r="M26" s="236">
        <v>300</v>
      </c>
      <c r="N26" s="226"/>
      <c r="P26" s="250"/>
    </row>
    <row r="27" spans="1:17" ht="12.6" customHeight="1" x14ac:dyDescent="0.2">
      <c r="A27" s="226"/>
      <c r="B27" s="241" t="s">
        <v>26</v>
      </c>
      <c r="C27" s="241"/>
      <c r="D27" s="242">
        <f>SUM(D22:D26)</f>
        <v>17</v>
      </c>
      <c r="E27" s="242">
        <f t="shared" ref="E27:M27" si="0">SUM(E22:E26)</f>
        <v>746</v>
      </c>
      <c r="F27" s="242">
        <f t="shared" si="0"/>
        <v>867</v>
      </c>
      <c r="G27" s="242">
        <f t="shared" si="0"/>
        <v>1613</v>
      </c>
      <c r="H27" s="242">
        <f t="shared" si="0"/>
        <v>25</v>
      </c>
      <c r="I27" s="242">
        <f t="shared" si="0"/>
        <v>25</v>
      </c>
      <c r="J27" s="242">
        <f t="shared" si="0"/>
        <v>50</v>
      </c>
      <c r="K27" s="242">
        <f t="shared" si="0"/>
        <v>771</v>
      </c>
      <c r="L27" s="242">
        <f t="shared" si="0"/>
        <v>892</v>
      </c>
      <c r="M27" s="242">
        <f t="shared" si="0"/>
        <v>1663</v>
      </c>
      <c r="N27" s="226"/>
      <c r="P27" s="250"/>
    </row>
    <row r="28" spans="1:17" s="248" customFormat="1" ht="18.600000000000001" customHeight="1" x14ac:dyDescent="0.2">
      <c r="A28" s="243"/>
      <c r="B28" s="244"/>
      <c r="C28" s="244"/>
      <c r="D28" s="245"/>
      <c r="E28" s="245"/>
      <c r="F28" s="245"/>
      <c r="G28" s="245"/>
      <c r="H28" s="323" t="s">
        <v>54</v>
      </c>
      <c r="I28" s="323"/>
      <c r="J28" s="323" t="s">
        <v>55</v>
      </c>
      <c r="K28" s="323"/>
      <c r="L28" s="323" t="s">
        <v>26</v>
      </c>
      <c r="M28" s="323"/>
      <c r="N28" s="243"/>
      <c r="O28" s="255"/>
      <c r="P28" s="256"/>
      <c r="Q28" s="255"/>
    </row>
    <row r="29" spans="1:17" ht="12.6" customHeight="1" x14ac:dyDescent="0.2">
      <c r="A29" s="226"/>
      <c r="B29" s="233" t="s">
        <v>241</v>
      </c>
      <c r="C29" s="233"/>
      <c r="D29" s="233"/>
      <c r="E29" s="234"/>
      <c r="F29" s="234"/>
      <c r="G29" s="234"/>
      <c r="H29" s="234"/>
      <c r="I29" s="234"/>
      <c r="J29" s="234"/>
      <c r="K29" s="234"/>
      <c r="L29" s="234"/>
      <c r="M29" s="234"/>
      <c r="N29" s="226"/>
      <c r="P29" s="250"/>
    </row>
    <row r="30" spans="1:17" ht="12.6" customHeight="1" x14ac:dyDescent="0.2">
      <c r="A30" s="226"/>
      <c r="B30" s="235" t="s">
        <v>242</v>
      </c>
      <c r="C30" s="226"/>
      <c r="D30" s="226"/>
      <c r="E30" s="236"/>
      <c r="F30" s="236"/>
      <c r="G30" s="236"/>
      <c r="H30" s="236"/>
      <c r="I30" s="236">
        <v>0</v>
      </c>
      <c r="J30" s="236"/>
      <c r="K30" s="236">
        <v>0</v>
      </c>
      <c r="L30" s="236"/>
      <c r="M30" s="236">
        <v>0</v>
      </c>
      <c r="N30" s="226"/>
      <c r="P30" s="250"/>
    </row>
    <row r="31" spans="1:17" ht="12.6" customHeight="1" x14ac:dyDescent="0.2">
      <c r="A31" s="226"/>
      <c r="B31" s="233" t="s">
        <v>243</v>
      </c>
      <c r="C31" s="233"/>
      <c r="D31" s="233"/>
      <c r="E31" s="234"/>
      <c r="F31" s="234"/>
      <c r="G31" s="234"/>
      <c r="H31" s="234"/>
      <c r="I31" s="234"/>
      <c r="J31" s="234"/>
      <c r="K31" s="234"/>
      <c r="L31" s="234"/>
      <c r="M31" s="234"/>
      <c r="N31" s="226"/>
      <c r="P31" s="250"/>
    </row>
    <row r="32" spans="1:17" ht="12.6" customHeight="1" x14ac:dyDescent="0.2">
      <c r="A32" s="226"/>
      <c r="B32" s="235" t="s">
        <v>242</v>
      </c>
      <c r="C32" s="226"/>
      <c r="D32" s="226"/>
      <c r="E32" s="236"/>
      <c r="F32" s="236"/>
      <c r="G32" s="236"/>
      <c r="H32" s="236"/>
      <c r="I32" s="236">
        <v>0</v>
      </c>
      <c r="J32" s="236"/>
      <c r="K32" s="236">
        <v>0</v>
      </c>
      <c r="L32" s="236"/>
      <c r="M32" s="236">
        <v>0</v>
      </c>
      <c r="N32" s="226"/>
      <c r="P32" s="250"/>
    </row>
    <row r="33" spans="1:17" ht="2.4500000000000002" customHeight="1" thickBot="1" x14ac:dyDescent="0.25">
      <c r="A33" s="226"/>
      <c r="B33" s="230"/>
      <c r="C33" s="230"/>
      <c r="D33" s="230"/>
      <c r="E33" s="230"/>
      <c r="F33" s="230"/>
      <c r="G33" s="230"/>
      <c r="H33" s="230"/>
      <c r="I33" s="230"/>
      <c r="J33" s="230"/>
      <c r="K33" s="230"/>
      <c r="L33" s="230"/>
      <c r="M33" s="230"/>
      <c r="N33" s="226"/>
    </row>
    <row r="34" spans="1:17" s="227" customFormat="1" ht="12.75" customHeight="1" x14ac:dyDescent="0.2">
      <c r="A34" s="226"/>
      <c r="B34" s="251" t="s">
        <v>206</v>
      </c>
      <c r="C34" s="226"/>
      <c r="D34" s="226"/>
      <c r="E34" s="226"/>
      <c r="F34" s="226"/>
      <c r="G34" s="226"/>
      <c r="H34" s="226"/>
      <c r="I34" s="226"/>
      <c r="J34" s="226"/>
      <c r="K34" s="226"/>
      <c r="L34" s="226"/>
      <c r="M34" s="226"/>
      <c r="N34" s="226"/>
      <c r="O34" s="249"/>
      <c r="P34" s="249"/>
      <c r="Q34" s="249"/>
    </row>
    <row r="35" spans="1:17" s="227" customFormat="1" ht="13.9" customHeight="1" x14ac:dyDescent="0.2">
      <c r="A35" s="226"/>
      <c r="B35" s="226"/>
      <c r="C35" s="226"/>
      <c r="D35" s="226"/>
      <c r="E35" s="226"/>
      <c r="F35" s="226"/>
      <c r="G35" s="226"/>
      <c r="H35" s="226"/>
      <c r="I35" s="226"/>
      <c r="J35" s="226"/>
      <c r="K35" s="226"/>
      <c r="L35" s="226"/>
      <c r="M35" s="226"/>
      <c r="N35" s="226"/>
      <c r="O35" s="249"/>
      <c r="P35" s="249"/>
      <c r="Q35" s="249"/>
    </row>
    <row r="36" spans="1:17" s="227" customFormat="1" ht="16.899999999999999" customHeight="1" x14ac:dyDescent="0.2">
      <c r="A36" s="226"/>
      <c r="B36" s="226"/>
      <c r="C36" s="226"/>
      <c r="D36" s="226"/>
      <c r="E36" s="226"/>
      <c r="F36" s="226"/>
      <c r="G36" s="226"/>
      <c r="H36" s="226"/>
      <c r="I36" s="226"/>
      <c r="J36" s="226"/>
      <c r="K36" s="226"/>
      <c r="L36" s="226"/>
      <c r="M36" s="226"/>
      <c r="N36" s="226"/>
      <c r="O36" s="249"/>
      <c r="P36" s="249"/>
      <c r="Q36" s="249"/>
    </row>
    <row r="37" spans="1:17" s="227" customFormat="1" ht="32.450000000000003" customHeight="1" x14ac:dyDescent="0.2">
      <c r="A37" s="226"/>
      <c r="B37" s="332" t="s">
        <v>265</v>
      </c>
      <c r="C37" s="332"/>
      <c r="D37" s="332"/>
      <c r="E37" s="332"/>
      <c r="F37" s="332"/>
      <c r="G37" s="332"/>
      <c r="H37" s="332"/>
      <c r="I37" s="332"/>
      <c r="J37" s="332"/>
      <c r="K37" s="332"/>
      <c r="L37" s="332"/>
      <c r="M37" s="332"/>
      <c r="N37" s="226"/>
      <c r="O37" s="249"/>
      <c r="P37" s="249"/>
      <c r="Q37" s="249"/>
    </row>
    <row r="38" spans="1:17" s="227" customFormat="1" x14ac:dyDescent="0.2">
      <c r="A38" s="226"/>
      <c r="B38" s="226"/>
      <c r="C38" s="226"/>
      <c r="D38" s="226"/>
      <c r="E38" s="226"/>
      <c r="F38" s="226"/>
      <c r="G38" s="226"/>
      <c r="H38" s="226"/>
      <c r="I38" s="226"/>
      <c r="J38" s="226"/>
      <c r="K38" s="226"/>
      <c r="L38" s="226"/>
      <c r="M38" s="226"/>
      <c r="N38" s="226"/>
      <c r="O38" s="249"/>
      <c r="P38" s="249"/>
      <c r="Q38" s="249"/>
    </row>
    <row r="39" spans="1:17" s="227" customFormat="1" ht="13.15" customHeight="1" x14ac:dyDescent="0.2">
      <c r="A39" s="226"/>
      <c r="B39" s="226"/>
      <c r="C39" s="226"/>
      <c r="D39" s="226"/>
      <c r="E39" s="226"/>
      <c r="F39" s="226"/>
      <c r="G39" s="226"/>
      <c r="H39" s="226"/>
      <c r="I39" s="226"/>
      <c r="J39" s="226"/>
      <c r="K39" s="226"/>
      <c r="L39" s="226"/>
      <c r="M39" s="226"/>
      <c r="N39" s="226"/>
      <c r="O39" s="249"/>
      <c r="P39" s="249"/>
      <c r="Q39" s="249"/>
    </row>
    <row r="40" spans="1:17" s="227" customFormat="1" x14ac:dyDescent="0.2">
      <c r="A40" s="226"/>
      <c r="B40" s="226"/>
      <c r="C40" s="226"/>
      <c r="D40" s="226"/>
      <c r="E40" s="226"/>
      <c r="F40" s="226"/>
      <c r="G40" s="226"/>
      <c r="H40" s="226"/>
      <c r="I40" s="226"/>
      <c r="J40" s="226"/>
      <c r="K40" s="226"/>
      <c r="L40" s="226"/>
      <c r="M40" s="226"/>
      <c r="N40" s="226"/>
      <c r="O40" s="249"/>
      <c r="P40" s="249"/>
      <c r="Q40" s="249"/>
    </row>
    <row r="41" spans="1:17" s="227" customFormat="1" ht="15.6" customHeight="1" x14ac:dyDescent="0.2">
      <c r="A41" s="226"/>
      <c r="B41" s="226"/>
      <c r="C41" s="226"/>
      <c r="D41" s="226"/>
      <c r="E41" s="226"/>
      <c r="F41" s="226"/>
      <c r="G41" s="226"/>
      <c r="H41" s="226"/>
      <c r="I41" s="226"/>
      <c r="J41" s="226"/>
      <c r="K41" s="226"/>
      <c r="L41" s="226"/>
      <c r="M41" s="226"/>
      <c r="N41" s="226"/>
      <c r="O41" s="249"/>
      <c r="P41" s="249"/>
      <c r="Q41" s="249"/>
    </row>
    <row r="42" spans="1:17" s="227" customFormat="1" ht="14.4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3.9" customHeigh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ht="13.5" x14ac:dyDescent="0.2">
      <c r="A47" s="226"/>
      <c r="B47" s="134"/>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ht="12" customHeight="1" x14ac:dyDescent="0.2">
      <c r="A57" s="226"/>
      <c r="B57" s="226"/>
      <c r="C57" s="226"/>
      <c r="D57" s="226"/>
      <c r="E57" s="226"/>
      <c r="F57" s="226"/>
      <c r="G57" s="226"/>
      <c r="H57" s="226"/>
      <c r="I57" s="226"/>
      <c r="J57" s="226"/>
      <c r="K57" s="226"/>
      <c r="L57" s="226"/>
      <c r="M57" s="226"/>
      <c r="N57" s="226"/>
      <c r="O57" s="249"/>
      <c r="P57" s="249"/>
      <c r="Q57" s="249"/>
    </row>
    <row r="58" spans="1:17" s="227" customFormat="1" ht="7.9" customHeigh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ht="10.9" customHeight="1" x14ac:dyDescent="0.2">
      <c r="A60" s="226"/>
      <c r="B60" s="226"/>
      <c r="C60" s="226"/>
      <c r="D60" s="226"/>
      <c r="E60" s="226"/>
      <c r="F60" s="226"/>
      <c r="G60" s="226"/>
      <c r="H60" s="226"/>
      <c r="I60" s="226"/>
      <c r="J60" s="226"/>
      <c r="K60" s="226"/>
      <c r="L60" s="226"/>
      <c r="M60" s="226"/>
      <c r="N60" s="226"/>
      <c r="O60" s="249"/>
      <c r="P60" s="249"/>
      <c r="Q60" s="249"/>
    </row>
    <row r="61" spans="1:17" s="227" customFormat="1" ht="6.6" customHeight="1" x14ac:dyDescent="0.2">
      <c r="A61" s="226"/>
      <c r="B61" s="226"/>
      <c r="C61" s="226"/>
      <c r="D61" s="226"/>
      <c r="E61" s="226"/>
      <c r="F61" s="226"/>
      <c r="G61" s="226"/>
      <c r="H61" s="226"/>
      <c r="I61" s="226"/>
      <c r="J61" s="226"/>
      <c r="K61" s="226"/>
      <c r="L61" s="226"/>
      <c r="M61" s="226"/>
      <c r="N61" s="226"/>
      <c r="O61" s="249"/>
      <c r="P61" s="249"/>
      <c r="Q61" s="249"/>
    </row>
    <row r="62" spans="1:17" s="227" customFormat="1" ht="7.15" customHeight="1" x14ac:dyDescent="0.2">
      <c r="A62" s="226"/>
      <c r="B62" s="226"/>
      <c r="C62" s="226"/>
      <c r="D62" s="226"/>
      <c r="E62" s="226"/>
      <c r="F62" s="226"/>
      <c r="G62" s="226"/>
      <c r="H62" s="226"/>
      <c r="I62" s="226"/>
      <c r="J62" s="226"/>
      <c r="K62" s="226"/>
      <c r="L62" s="226"/>
      <c r="M62" s="226"/>
      <c r="N62" s="226"/>
      <c r="O62" s="249"/>
      <c r="P62" s="249"/>
      <c r="Q62" s="249"/>
    </row>
    <row r="63" spans="1:17" s="227" customFormat="1" x14ac:dyDescent="0.2">
      <c r="A63" s="226"/>
      <c r="B63" s="226"/>
      <c r="C63" s="226"/>
      <c r="D63" s="226"/>
      <c r="E63" s="226"/>
      <c r="F63" s="226"/>
      <c r="G63" s="226"/>
      <c r="H63" s="226"/>
      <c r="I63" s="226"/>
      <c r="J63" s="226"/>
      <c r="K63" s="226"/>
      <c r="L63" s="226"/>
      <c r="M63" s="226"/>
      <c r="N63" s="226"/>
      <c r="O63" s="249"/>
      <c r="P63" s="249"/>
      <c r="Q63" s="249"/>
    </row>
    <row r="64" spans="1:17" s="227" customFormat="1" ht="15" customHeight="1" x14ac:dyDescent="0.2">
      <c r="A64" s="226"/>
      <c r="B64" s="226"/>
      <c r="C64" s="226"/>
      <c r="D64" s="226"/>
      <c r="E64" s="324">
        <v>29</v>
      </c>
      <c r="F64" s="324"/>
      <c r="G64" s="324"/>
      <c r="H64" s="324"/>
      <c r="I64" s="324"/>
      <c r="J64" s="324"/>
      <c r="K64" s="324"/>
      <c r="L64" s="324"/>
      <c r="M64" s="324"/>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ht="9" customHeight="1" x14ac:dyDescent="0.2">
      <c r="A66" s="226"/>
      <c r="B66" s="226"/>
      <c r="C66" s="226"/>
      <c r="D66" s="226"/>
      <c r="E66" s="226"/>
      <c r="F66" s="226"/>
      <c r="G66" s="226"/>
      <c r="H66" s="226"/>
      <c r="I66" s="226"/>
      <c r="J66" s="226"/>
      <c r="K66" s="226"/>
      <c r="L66" s="226"/>
      <c r="M66" s="226"/>
      <c r="N66" s="226"/>
      <c r="O66" s="249"/>
      <c r="P66" s="249"/>
      <c r="Q66" s="249"/>
    </row>
    <row r="67" spans="1:17" s="227" customFormat="1" x14ac:dyDescent="0.2">
      <c r="A67" s="249"/>
      <c r="B67" s="249"/>
      <c r="C67" s="249"/>
      <c r="D67" s="249"/>
      <c r="E67" s="249"/>
      <c r="F67" s="249"/>
      <c r="G67" s="249"/>
      <c r="H67" s="249"/>
      <c r="I67" s="249"/>
      <c r="J67" s="249"/>
      <c r="K67" s="249"/>
      <c r="L67" s="249"/>
      <c r="M67" s="249"/>
      <c r="N67" s="249"/>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sheetData>
  <mergeCells count="17">
    <mergeCell ref="B7:M7"/>
    <mergeCell ref="B10:M10"/>
    <mergeCell ref="B12:D13"/>
    <mergeCell ref="E12:G12"/>
    <mergeCell ref="H12:J12"/>
    <mergeCell ref="K12:M12"/>
    <mergeCell ref="B19:C21"/>
    <mergeCell ref="D19:D21"/>
    <mergeCell ref="E19:M19"/>
    <mergeCell ref="E20:G20"/>
    <mergeCell ref="H20:J20"/>
    <mergeCell ref="K20:M20"/>
    <mergeCell ref="H28:I28"/>
    <mergeCell ref="J28:K28"/>
    <mergeCell ref="L28:M28"/>
    <mergeCell ref="B37:M37"/>
    <mergeCell ref="E64:M64"/>
  </mergeCells>
  <pageMargins left="0" right="0" top="0" bottom="0" header="0" footer="0"/>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9BF7-D028-46CF-AAE4-4D8F2BEEA6EF}">
  <dimension ref="A1:Q69"/>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266</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13869</v>
      </c>
      <c r="Q14" s="250">
        <f>F15</f>
        <v>13768</v>
      </c>
    </row>
    <row r="15" spans="1:17" ht="12.6" customHeight="1" x14ac:dyDescent="0.2">
      <c r="A15" s="226"/>
      <c r="B15" s="235" t="s">
        <v>235</v>
      </c>
      <c r="C15" s="226"/>
      <c r="D15" s="226"/>
      <c r="E15" s="236">
        <v>13869</v>
      </c>
      <c r="F15" s="236">
        <v>13768</v>
      </c>
      <c r="G15" s="236">
        <v>27637</v>
      </c>
      <c r="H15" s="236">
        <v>3747</v>
      </c>
      <c r="I15" s="236">
        <v>4823</v>
      </c>
      <c r="J15" s="236">
        <v>8570</v>
      </c>
      <c r="K15" s="236">
        <v>17616</v>
      </c>
      <c r="L15" s="236">
        <v>18591</v>
      </c>
      <c r="M15" s="236">
        <v>36207</v>
      </c>
      <c r="N15" s="226"/>
      <c r="O15" s="249" t="s">
        <v>70</v>
      </c>
      <c r="P15" s="250">
        <f>H15</f>
        <v>3747</v>
      </c>
      <c r="Q15" s="250">
        <f>I15</f>
        <v>4823</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7407</v>
      </c>
      <c r="F17" s="236">
        <v>7134</v>
      </c>
      <c r="G17" s="236">
        <v>14541</v>
      </c>
      <c r="H17" s="236">
        <v>3735</v>
      </c>
      <c r="I17" s="236">
        <v>4732</v>
      </c>
      <c r="J17" s="236">
        <v>8467</v>
      </c>
      <c r="K17" s="236">
        <v>11142</v>
      </c>
      <c r="L17" s="236">
        <v>11866</v>
      </c>
      <c r="M17" s="236">
        <v>23008</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111</v>
      </c>
      <c r="E22" s="236">
        <v>0</v>
      </c>
      <c r="F22" s="236">
        <v>0</v>
      </c>
      <c r="G22" s="236">
        <v>0</v>
      </c>
      <c r="H22" s="236">
        <v>1493</v>
      </c>
      <c r="I22" s="236">
        <v>1941</v>
      </c>
      <c r="J22" s="236">
        <v>3434</v>
      </c>
      <c r="K22" s="236">
        <v>1493</v>
      </c>
      <c r="L22" s="236">
        <v>1941</v>
      </c>
      <c r="M22" s="236">
        <v>3434</v>
      </c>
      <c r="N22" s="226"/>
      <c r="O22" s="222"/>
      <c r="P22" s="250"/>
    </row>
    <row r="23" spans="1:17" ht="12.6" customHeight="1" x14ac:dyDescent="0.2">
      <c r="A23" s="226"/>
      <c r="B23" s="235" t="s">
        <v>193</v>
      </c>
      <c r="C23" s="226"/>
      <c r="D23" s="236">
        <v>70</v>
      </c>
      <c r="E23" s="236">
        <v>0</v>
      </c>
      <c r="F23" s="236">
        <v>0</v>
      </c>
      <c r="G23" s="236">
        <v>0</v>
      </c>
      <c r="H23" s="236">
        <v>1084</v>
      </c>
      <c r="I23" s="236">
        <v>1303</v>
      </c>
      <c r="J23" s="236">
        <v>2387</v>
      </c>
      <c r="K23" s="236">
        <v>1084</v>
      </c>
      <c r="L23" s="236">
        <v>1303</v>
      </c>
      <c r="M23" s="236">
        <v>2387</v>
      </c>
      <c r="N23" s="226"/>
      <c r="O23" s="222"/>
      <c r="P23" s="250"/>
    </row>
    <row r="24" spans="1:17" ht="12.6" customHeight="1" x14ac:dyDescent="0.2">
      <c r="A24" s="226"/>
      <c r="B24" s="235" t="s">
        <v>149</v>
      </c>
      <c r="C24" s="226"/>
      <c r="D24" s="236">
        <v>32</v>
      </c>
      <c r="E24" s="236">
        <v>0</v>
      </c>
      <c r="F24" s="236">
        <v>0</v>
      </c>
      <c r="G24" s="236">
        <v>0</v>
      </c>
      <c r="H24" s="236">
        <v>358</v>
      </c>
      <c r="I24" s="236">
        <v>398</v>
      </c>
      <c r="J24" s="236">
        <v>756</v>
      </c>
      <c r="K24" s="236">
        <v>358</v>
      </c>
      <c r="L24" s="236">
        <v>398</v>
      </c>
      <c r="M24" s="236">
        <v>756</v>
      </c>
      <c r="N24" s="226"/>
      <c r="O24" s="222"/>
      <c r="P24" s="250"/>
    </row>
    <row r="25" spans="1:17" ht="12.6" customHeight="1" x14ac:dyDescent="0.2">
      <c r="A25" s="226"/>
      <c r="B25" s="235" t="s">
        <v>150</v>
      </c>
      <c r="C25" s="226"/>
      <c r="D25" s="236">
        <v>9</v>
      </c>
      <c r="E25" s="236">
        <v>12331</v>
      </c>
      <c r="F25" s="236">
        <v>12601</v>
      </c>
      <c r="G25" s="236">
        <v>24932</v>
      </c>
      <c r="H25" s="236">
        <v>0</v>
      </c>
      <c r="I25" s="236">
        <v>0</v>
      </c>
      <c r="J25" s="236">
        <v>0</v>
      </c>
      <c r="K25" s="236">
        <v>12331</v>
      </c>
      <c r="L25" s="236">
        <v>12601</v>
      </c>
      <c r="M25" s="236">
        <v>24932</v>
      </c>
      <c r="N25" s="226"/>
      <c r="O25" s="222"/>
      <c r="P25" s="250"/>
    </row>
    <row r="26" spans="1:17" ht="12.6" customHeight="1" x14ac:dyDescent="0.2">
      <c r="A26" s="226"/>
      <c r="B26" s="235" t="s">
        <v>154</v>
      </c>
      <c r="C26" s="226"/>
      <c r="D26" s="236">
        <v>6</v>
      </c>
      <c r="E26" s="236">
        <v>0</v>
      </c>
      <c r="F26" s="236">
        <v>0</v>
      </c>
      <c r="G26" s="236">
        <v>0</v>
      </c>
      <c r="H26" s="236">
        <v>265</v>
      </c>
      <c r="I26" s="236">
        <v>363</v>
      </c>
      <c r="J26" s="236">
        <v>628</v>
      </c>
      <c r="K26" s="236">
        <v>265</v>
      </c>
      <c r="L26" s="236">
        <v>363</v>
      </c>
      <c r="M26" s="236">
        <v>628</v>
      </c>
      <c r="N26" s="226"/>
      <c r="O26" s="222"/>
      <c r="P26" s="250"/>
    </row>
    <row r="27" spans="1:17" ht="12.6" customHeight="1" x14ac:dyDescent="0.2">
      <c r="A27" s="226"/>
      <c r="B27" s="235" t="s">
        <v>155</v>
      </c>
      <c r="C27" s="226"/>
      <c r="D27" s="236">
        <v>4</v>
      </c>
      <c r="E27" s="236">
        <v>0</v>
      </c>
      <c r="F27" s="236">
        <v>0</v>
      </c>
      <c r="G27" s="236">
        <v>0</v>
      </c>
      <c r="H27" s="236">
        <v>111</v>
      </c>
      <c r="I27" s="236">
        <v>149</v>
      </c>
      <c r="J27" s="236">
        <v>260</v>
      </c>
      <c r="K27" s="236">
        <v>111</v>
      </c>
      <c r="L27" s="236">
        <v>149</v>
      </c>
      <c r="M27" s="236">
        <v>260</v>
      </c>
      <c r="N27" s="226"/>
      <c r="O27" s="222"/>
      <c r="P27" s="250"/>
    </row>
    <row r="28" spans="1:17" ht="12.6" customHeight="1" x14ac:dyDescent="0.2">
      <c r="A28" s="226"/>
      <c r="B28" s="235" t="s">
        <v>152</v>
      </c>
      <c r="C28" s="226"/>
      <c r="D28" s="236">
        <v>3</v>
      </c>
      <c r="E28" s="236">
        <v>0</v>
      </c>
      <c r="F28" s="236">
        <v>0</v>
      </c>
      <c r="G28" s="236">
        <v>0</v>
      </c>
      <c r="H28" s="236">
        <v>96</v>
      </c>
      <c r="I28" s="236">
        <v>120</v>
      </c>
      <c r="J28" s="236">
        <v>216</v>
      </c>
      <c r="K28" s="236">
        <v>96</v>
      </c>
      <c r="L28" s="236">
        <v>120</v>
      </c>
      <c r="M28" s="236">
        <v>216</v>
      </c>
      <c r="N28" s="226"/>
      <c r="O28" s="222"/>
      <c r="P28" s="250"/>
    </row>
    <row r="29" spans="1:17" ht="12.6" customHeight="1" x14ac:dyDescent="0.2">
      <c r="A29" s="226"/>
      <c r="B29" s="235" t="s">
        <v>153</v>
      </c>
      <c r="C29" s="226"/>
      <c r="D29" s="236">
        <v>3</v>
      </c>
      <c r="E29" s="236">
        <v>0</v>
      </c>
      <c r="F29" s="236">
        <v>0</v>
      </c>
      <c r="G29" s="236">
        <v>0</v>
      </c>
      <c r="H29" s="236">
        <v>62</v>
      </c>
      <c r="I29" s="236">
        <v>59</v>
      </c>
      <c r="J29" s="236">
        <v>121</v>
      </c>
      <c r="K29" s="236">
        <v>62</v>
      </c>
      <c r="L29" s="236">
        <v>59</v>
      </c>
      <c r="M29" s="236">
        <v>121</v>
      </c>
      <c r="N29" s="226"/>
      <c r="O29" s="222"/>
      <c r="P29" s="250"/>
    </row>
    <row r="30" spans="1:17" ht="12.6" customHeight="1" x14ac:dyDescent="0.2">
      <c r="A30" s="226"/>
      <c r="B30" s="241" t="s">
        <v>26</v>
      </c>
      <c r="C30" s="241"/>
      <c r="D30" s="242">
        <f>SUM(D22:D29)</f>
        <v>238</v>
      </c>
      <c r="E30" s="242">
        <f t="shared" ref="E30:M30" si="0">SUM(E22:E29)</f>
        <v>12331</v>
      </c>
      <c r="F30" s="242">
        <f t="shared" si="0"/>
        <v>12601</v>
      </c>
      <c r="G30" s="242">
        <f t="shared" si="0"/>
        <v>24932</v>
      </c>
      <c r="H30" s="242">
        <f t="shared" si="0"/>
        <v>3469</v>
      </c>
      <c r="I30" s="242">
        <f t="shared" si="0"/>
        <v>4333</v>
      </c>
      <c r="J30" s="242">
        <f t="shared" si="0"/>
        <v>7802</v>
      </c>
      <c r="K30" s="242">
        <f t="shared" si="0"/>
        <v>15800</v>
      </c>
      <c r="L30" s="242">
        <f t="shared" si="0"/>
        <v>16934</v>
      </c>
      <c r="M30" s="242">
        <f t="shared" si="0"/>
        <v>32734</v>
      </c>
      <c r="N30" s="226"/>
      <c r="O30" s="222"/>
      <c r="P30" s="250"/>
    </row>
    <row r="31" spans="1:17" s="248" customFormat="1" ht="18.600000000000001" customHeight="1" x14ac:dyDescent="0.2">
      <c r="A31" s="243"/>
      <c r="B31" s="244"/>
      <c r="C31" s="244"/>
      <c r="D31" s="245"/>
      <c r="E31" s="245"/>
      <c r="F31" s="245"/>
      <c r="G31" s="245"/>
      <c r="H31" s="323" t="s">
        <v>54</v>
      </c>
      <c r="I31" s="323"/>
      <c r="J31" s="323" t="s">
        <v>55</v>
      </c>
      <c r="K31" s="323"/>
      <c r="L31" s="323" t="s">
        <v>26</v>
      </c>
      <c r="M31" s="323"/>
      <c r="N31" s="243"/>
      <c r="O31" s="246"/>
      <c r="P31" s="247"/>
    </row>
    <row r="32" spans="1:17" ht="12.6" customHeight="1" x14ac:dyDescent="0.2">
      <c r="A32" s="226"/>
      <c r="B32" s="233" t="s">
        <v>241</v>
      </c>
      <c r="C32" s="233"/>
      <c r="D32" s="233"/>
      <c r="E32" s="234"/>
      <c r="F32" s="234"/>
      <c r="G32" s="234"/>
      <c r="H32" s="234"/>
      <c r="I32" s="234"/>
      <c r="J32" s="234"/>
      <c r="K32" s="234"/>
      <c r="L32" s="234"/>
      <c r="M32" s="234"/>
      <c r="N32" s="226"/>
      <c r="P32" s="250"/>
    </row>
    <row r="33" spans="1:17" ht="12.6" customHeight="1" x14ac:dyDescent="0.2">
      <c r="A33" s="226"/>
      <c r="B33" s="235" t="s">
        <v>242</v>
      </c>
      <c r="C33" s="226"/>
      <c r="D33" s="226"/>
      <c r="E33" s="236"/>
      <c r="F33" s="236"/>
      <c r="G33" s="236"/>
      <c r="H33" s="236"/>
      <c r="I33" s="236">
        <v>0</v>
      </c>
      <c r="J33" s="236"/>
      <c r="K33" s="236">
        <v>0</v>
      </c>
      <c r="L33" s="236"/>
      <c r="M33" s="236">
        <v>0</v>
      </c>
      <c r="N33" s="226"/>
      <c r="P33" s="250"/>
    </row>
    <row r="34" spans="1:17" ht="12.6" customHeight="1" x14ac:dyDescent="0.2">
      <c r="A34" s="226"/>
      <c r="B34" s="233" t="s">
        <v>243</v>
      </c>
      <c r="C34" s="233"/>
      <c r="D34" s="233"/>
      <c r="E34" s="234"/>
      <c r="F34" s="234"/>
      <c r="G34" s="234"/>
      <c r="H34" s="234"/>
      <c r="I34" s="234"/>
      <c r="J34" s="234"/>
      <c r="K34" s="234"/>
      <c r="L34" s="234"/>
      <c r="M34" s="234"/>
      <c r="N34" s="226"/>
      <c r="P34" s="250"/>
    </row>
    <row r="35" spans="1:17" ht="12.6" customHeight="1" x14ac:dyDescent="0.2">
      <c r="A35" s="226"/>
      <c r="B35" s="235" t="s">
        <v>242</v>
      </c>
      <c r="C35" s="226"/>
      <c r="D35" s="226"/>
      <c r="E35" s="236"/>
      <c r="F35" s="236"/>
      <c r="G35" s="236"/>
      <c r="H35" s="236"/>
      <c r="I35" s="236">
        <v>10</v>
      </c>
      <c r="J35" s="236"/>
      <c r="K35" s="236">
        <v>0</v>
      </c>
      <c r="L35" s="236"/>
      <c r="M35" s="236">
        <v>10</v>
      </c>
      <c r="N35" s="226"/>
      <c r="P35" s="250"/>
    </row>
    <row r="36" spans="1:17" ht="2.4500000000000002" customHeight="1" thickBot="1" x14ac:dyDescent="0.25">
      <c r="A36" s="226"/>
      <c r="B36" s="230"/>
      <c r="C36" s="230"/>
      <c r="D36" s="230"/>
      <c r="E36" s="230"/>
      <c r="F36" s="230"/>
      <c r="G36" s="230"/>
      <c r="H36" s="230"/>
      <c r="I36" s="230"/>
      <c r="J36" s="230"/>
      <c r="K36" s="230"/>
      <c r="L36" s="230"/>
      <c r="M36" s="230"/>
      <c r="N36" s="226"/>
    </row>
    <row r="37" spans="1:17" s="227" customFormat="1" ht="12.75" customHeight="1" x14ac:dyDescent="0.2">
      <c r="A37" s="226"/>
      <c r="B37" s="251" t="s">
        <v>206</v>
      </c>
      <c r="C37" s="226"/>
      <c r="D37" s="226"/>
      <c r="E37" s="226"/>
      <c r="F37" s="226"/>
      <c r="G37" s="226"/>
      <c r="H37" s="226"/>
      <c r="I37" s="226"/>
      <c r="J37" s="226"/>
      <c r="K37" s="226"/>
      <c r="L37" s="226"/>
      <c r="M37" s="226"/>
      <c r="N37" s="226"/>
      <c r="O37" s="249"/>
      <c r="P37" s="249"/>
      <c r="Q37" s="249"/>
    </row>
    <row r="38" spans="1:17" s="227" customFormat="1" x14ac:dyDescent="0.2">
      <c r="A38" s="226"/>
      <c r="B38" s="226"/>
      <c r="C38" s="226"/>
      <c r="D38" s="226"/>
      <c r="E38" s="226"/>
      <c r="F38" s="226"/>
      <c r="G38" s="226"/>
      <c r="H38" s="226"/>
      <c r="I38" s="226"/>
      <c r="J38" s="226"/>
      <c r="K38" s="226"/>
      <c r="L38" s="226"/>
      <c r="M38" s="226"/>
      <c r="N38" s="226"/>
      <c r="O38" s="249"/>
      <c r="P38" s="249"/>
      <c r="Q38" s="249"/>
    </row>
    <row r="39" spans="1:17" s="227" customFormat="1" ht="15.6" customHeight="1" x14ac:dyDescent="0.2">
      <c r="A39" s="226"/>
      <c r="B39" s="252"/>
      <c r="C39" s="226"/>
      <c r="D39" s="226"/>
      <c r="E39" s="226"/>
      <c r="F39" s="226"/>
      <c r="G39" s="226"/>
      <c r="H39" s="226"/>
      <c r="I39" s="226"/>
      <c r="J39" s="226"/>
      <c r="K39" s="226"/>
      <c r="L39" s="226"/>
      <c r="M39" s="226"/>
      <c r="N39" s="226"/>
      <c r="O39" s="249"/>
      <c r="P39" s="249"/>
      <c r="Q39" s="249"/>
    </row>
    <row r="40" spans="1:17" s="227" customFormat="1" ht="13.5" x14ac:dyDescent="0.2">
      <c r="A40" s="226"/>
      <c r="B40" s="253" t="s">
        <v>267</v>
      </c>
      <c r="C40" s="253"/>
      <c r="D40" s="253"/>
      <c r="E40" s="253"/>
      <c r="F40" s="253"/>
      <c r="G40" s="253"/>
      <c r="H40" s="253"/>
      <c r="I40" s="253"/>
      <c r="J40" s="253"/>
      <c r="K40" s="253"/>
      <c r="L40" s="253"/>
      <c r="M40" s="253"/>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ht="10.15" customHeigh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ht="13.5" x14ac:dyDescent="0.2">
      <c r="A49" s="226"/>
      <c r="B49" s="134"/>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ht="12" customHeight="1" x14ac:dyDescent="0.2">
      <c r="A59" s="226"/>
      <c r="B59" s="226"/>
      <c r="C59" s="226"/>
      <c r="D59" s="226"/>
      <c r="E59" s="226"/>
      <c r="F59" s="226"/>
      <c r="G59" s="226"/>
      <c r="H59" s="226"/>
      <c r="I59" s="226"/>
      <c r="J59" s="226"/>
      <c r="K59" s="226"/>
      <c r="L59" s="226"/>
      <c r="M59" s="226"/>
      <c r="N59" s="226"/>
      <c r="O59" s="249"/>
      <c r="P59" s="249"/>
      <c r="Q59" s="249"/>
    </row>
    <row r="60" spans="1:17" s="227" customFormat="1" ht="7.9" customHeigh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0.9" customHeight="1" x14ac:dyDescent="0.2">
      <c r="A62" s="226"/>
      <c r="B62" s="226"/>
      <c r="C62" s="226"/>
      <c r="D62" s="226"/>
      <c r="E62" s="226"/>
      <c r="F62" s="226"/>
      <c r="G62" s="226"/>
      <c r="H62" s="226"/>
      <c r="I62" s="226"/>
      <c r="J62" s="226"/>
      <c r="K62" s="226"/>
      <c r="L62" s="226"/>
      <c r="M62" s="226"/>
      <c r="N62" s="226"/>
      <c r="O62" s="249"/>
      <c r="P62" s="249"/>
      <c r="Q62" s="249"/>
    </row>
    <row r="63" spans="1:17" s="227" customFormat="1" ht="15" customHeight="1" x14ac:dyDescent="0.2">
      <c r="A63" s="226"/>
      <c r="B63" s="226"/>
      <c r="C63" s="226"/>
      <c r="D63" s="226"/>
      <c r="E63" s="324">
        <v>30</v>
      </c>
      <c r="F63" s="324"/>
      <c r="G63" s="324"/>
      <c r="H63" s="324"/>
      <c r="I63" s="324"/>
      <c r="J63" s="324"/>
      <c r="K63" s="324"/>
      <c r="L63" s="324"/>
      <c r="M63" s="324"/>
      <c r="N63" s="226"/>
      <c r="O63" s="249"/>
      <c r="P63" s="249"/>
      <c r="Q63" s="249"/>
    </row>
    <row r="64" spans="1:17" s="227" customFormat="1" ht="9" customHeight="1" x14ac:dyDescent="0.2">
      <c r="A64" s="226"/>
      <c r="B64" s="226"/>
      <c r="C64" s="226"/>
      <c r="D64" s="226"/>
      <c r="E64" s="226"/>
      <c r="F64" s="226"/>
      <c r="G64" s="226"/>
      <c r="H64" s="226"/>
      <c r="I64" s="226"/>
      <c r="J64" s="226"/>
      <c r="K64" s="226"/>
      <c r="L64" s="226"/>
      <c r="M64" s="226"/>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49"/>
      <c r="B66" s="249"/>
      <c r="C66" s="249"/>
      <c r="D66" s="249"/>
      <c r="E66" s="249"/>
      <c r="F66" s="249"/>
      <c r="G66" s="249"/>
      <c r="H66" s="249"/>
      <c r="I66" s="249"/>
      <c r="J66" s="249"/>
      <c r="K66" s="249"/>
      <c r="L66" s="249"/>
      <c r="M66" s="249"/>
      <c r="N66" s="249"/>
      <c r="O66" s="249"/>
      <c r="P66" s="249"/>
      <c r="Q66" s="249"/>
    </row>
    <row r="67" spans="1:17" s="227" customFormat="1" x14ac:dyDescent="0.2">
      <c r="A67" s="254"/>
      <c r="B67" s="254"/>
      <c r="C67" s="254"/>
      <c r="D67" s="254"/>
      <c r="E67" s="254"/>
      <c r="F67" s="254"/>
      <c r="G67" s="254"/>
      <c r="H67" s="254"/>
      <c r="I67" s="254"/>
      <c r="J67" s="254"/>
      <c r="K67" s="254"/>
      <c r="L67" s="254"/>
      <c r="M67" s="254"/>
      <c r="N67" s="254"/>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sheetData>
  <mergeCells count="16">
    <mergeCell ref="B7:M7"/>
    <mergeCell ref="B10:M10"/>
    <mergeCell ref="B12:D13"/>
    <mergeCell ref="E12:G12"/>
    <mergeCell ref="H12:J12"/>
    <mergeCell ref="K12:M12"/>
    <mergeCell ref="H31:I31"/>
    <mergeCell ref="J31:K31"/>
    <mergeCell ref="L31:M31"/>
    <mergeCell ref="E63:M63"/>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A89E-B3B7-4ECD-BEBC-C214B456AD01}">
  <dimension ref="A1:Q73"/>
  <sheetViews>
    <sheetView zoomScaleNormal="100" workbookViewId="0"/>
  </sheetViews>
  <sheetFormatPr baseColWidth="10" defaultColWidth="11.5703125" defaultRowHeight="12" x14ac:dyDescent="0.2"/>
  <cols>
    <col min="1" max="1" width="5.28515625" style="228" customWidth="1"/>
    <col min="2" max="2" width="8.7109375" style="228" customWidth="1"/>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ustomWidth="1"/>
    <col min="18" max="256" width="11.5703125" style="228"/>
    <col min="257" max="257" width="5.28515625" style="228" customWidth="1"/>
    <col min="258" max="258" width="8.7109375" style="228" customWidth="1"/>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273" width="8.7109375" style="228" customWidth="1"/>
    <col min="274" max="512" width="11.5703125" style="228"/>
    <col min="513" max="513" width="5.28515625" style="228" customWidth="1"/>
    <col min="514" max="514" width="8.7109375" style="228" customWidth="1"/>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529" width="8.7109375" style="228" customWidth="1"/>
    <col min="530" max="768" width="11.5703125" style="228"/>
    <col min="769" max="769" width="5.28515625" style="228" customWidth="1"/>
    <col min="770" max="770" width="8.7109375" style="228" customWidth="1"/>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785" width="8.7109375" style="228" customWidth="1"/>
    <col min="786" max="1024" width="11.5703125" style="228"/>
    <col min="1025" max="1025" width="5.28515625" style="228" customWidth="1"/>
    <col min="1026" max="1026" width="8.7109375" style="228" customWidth="1"/>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041" width="8.7109375" style="228" customWidth="1"/>
    <col min="1042" max="1280" width="11.5703125" style="228"/>
    <col min="1281" max="1281" width="5.28515625" style="228" customWidth="1"/>
    <col min="1282" max="1282" width="8.7109375" style="228" customWidth="1"/>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297" width="8.7109375" style="228" customWidth="1"/>
    <col min="1298" max="1536" width="11.5703125" style="228"/>
    <col min="1537" max="1537" width="5.28515625" style="228" customWidth="1"/>
    <col min="1538" max="1538" width="8.7109375" style="228" customWidth="1"/>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553" width="8.7109375" style="228" customWidth="1"/>
    <col min="1554" max="1792" width="11.5703125" style="228"/>
    <col min="1793" max="1793" width="5.28515625" style="228" customWidth="1"/>
    <col min="1794" max="1794" width="8.7109375" style="228" customWidth="1"/>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1809" width="8.7109375" style="228" customWidth="1"/>
    <col min="1810" max="2048" width="11.5703125" style="228"/>
    <col min="2049" max="2049" width="5.28515625" style="228" customWidth="1"/>
    <col min="2050" max="2050" width="8.7109375" style="228" customWidth="1"/>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065" width="8.7109375" style="228" customWidth="1"/>
    <col min="2066" max="2304" width="11.5703125" style="228"/>
    <col min="2305" max="2305" width="5.28515625" style="228" customWidth="1"/>
    <col min="2306" max="2306" width="8.7109375" style="228" customWidth="1"/>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321" width="8.7109375" style="228" customWidth="1"/>
    <col min="2322" max="2560" width="11.5703125" style="228"/>
    <col min="2561" max="2561" width="5.28515625" style="228" customWidth="1"/>
    <col min="2562" max="2562" width="8.7109375" style="228" customWidth="1"/>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577" width="8.7109375" style="228" customWidth="1"/>
    <col min="2578" max="2816" width="11.5703125" style="228"/>
    <col min="2817" max="2817" width="5.28515625" style="228" customWidth="1"/>
    <col min="2818" max="2818" width="8.7109375" style="228" customWidth="1"/>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2833" width="8.7109375" style="228" customWidth="1"/>
    <col min="2834" max="3072" width="11.5703125" style="228"/>
    <col min="3073" max="3073" width="5.28515625" style="228" customWidth="1"/>
    <col min="3074" max="3074" width="8.7109375" style="228" customWidth="1"/>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089" width="8.7109375" style="228" customWidth="1"/>
    <col min="3090" max="3328" width="11.5703125" style="228"/>
    <col min="3329" max="3329" width="5.28515625" style="228" customWidth="1"/>
    <col min="3330" max="3330" width="8.7109375" style="228" customWidth="1"/>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345" width="8.7109375" style="228" customWidth="1"/>
    <col min="3346" max="3584" width="11.5703125" style="228"/>
    <col min="3585" max="3585" width="5.28515625" style="228" customWidth="1"/>
    <col min="3586" max="3586" width="8.7109375" style="228" customWidth="1"/>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601" width="8.7109375" style="228" customWidth="1"/>
    <col min="3602" max="3840" width="11.5703125" style="228"/>
    <col min="3841" max="3841" width="5.28515625" style="228" customWidth="1"/>
    <col min="3842" max="3842" width="8.7109375" style="228" customWidth="1"/>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3857" width="8.7109375" style="228" customWidth="1"/>
    <col min="3858" max="4096" width="11.5703125" style="228"/>
    <col min="4097" max="4097" width="5.28515625" style="228" customWidth="1"/>
    <col min="4098" max="4098" width="8.7109375" style="228" customWidth="1"/>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113" width="8.7109375" style="228" customWidth="1"/>
    <col min="4114" max="4352" width="11.5703125" style="228"/>
    <col min="4353" max="4353" width="5.28515625" style="228" customWidth="1"/>
    <col min="4354" max="4354" width="8.7109375" style="228" customWidth="1"/>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369" width="8.7109375" style="228" customWidth="1"/>
    <col min="4370" max="4608" width="11.5703125" style="228"/>
    <col min="4609" max="4609" width="5.28515625" style="228" customWidth="1"/>
    <col min="4610" max="4610" width="8.7109375" style="228" customWidth="1"/>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625" width="8.7109375" style="228" customWidth="1"/>
    <col min="4626" max="4864" width="11.5703125" style="228"/>
    <col min="4865" max="4865" width="5.28515625" style="228" customWidth="1"/>
    <col min="4866" max="4866" width="8.7109375" style="228" customWidth="1"/>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4881" width="8.7109375" style="228" customWidth="1"/>
    <col min="4882" max="5120" width="11.5703125" style="228"/>
    <col min="5121" max="5121" width="5.28515625" style="228" customWidth="1"/>
    <col min="5122" max="5122" width="8.7109375" style="228" customWidth="1"/>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137" width="8.7109375" style="228" customWidth="1"/>
    <col min="5138" max="5376" width="11.5703125" style="228"/>
    <col min="5377" max="5377" width="5.28515625" style="228" customWidth="1"/>
    <col min="5378" max="5378" width="8.7109375" style="228" customWidth="1"/>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393" width="8.7109375" style="228" customWidth="1"/>
    <col min="5394" max="5632" width="11.5703125" style="228"/>
    <col min="5633" max="5633" width="5.28515625" style="228" customWidth="1"/>
    <col min="5634" max="5634" width="8.7109375" style="228" customWidth="1"/>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649" width="8.7109375" style="228" customWidth="1"/>
    <col min="5650" max="5888" width="11.5703125" style="228"/>
    <col min="5889" max="5889" width="5.28515625" style="228" customWidth="1"/>
    <col min="5890" max="5890" width="8.7109375" style="228" customWidth="1"/>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5905" width="8.7109375" style="228" customWidth="1"/>
    <col min="5906" max="6144" width="11.5703125" style="228"/>
    <col min="6145" max="6145" width="5.28515625" style="228" customWidth="1"/>
    <col min="6146" max="6146" width="8.7109375" style="228" customWidth="1"/>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161" width="8.7109375" style="228" customWidth="1"/>
    <col min="6162" max="6400" width="11.5703125" style="228"/>
    <col min="6401" max="6401" width="5.28515625" style="228" customWidth="1"/>
    <col min="6402" max="6402" width="8.7109375" style="228" customWidth="1"/>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417" width="8.7109375" style="228" customWidth="1"/>
    <col min="6418" max="6656" width="11.5703125" style="228"/>
    <col min="6657" max="6657" width="5.28515625" style="228" customWidth="1"/>
    <col min="6658" max="6658" width="8.7109375" style="228" customWidth="1"/>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673" width="8.7109375" style="228" customWidth="1"/>
    <col min="6674" max="6912" width="11.5703125" style="228"/>
    <col min="6913" max="6913" width="5.28515625" style="228" customWidth="1"/>
    <col min="6914" max="6914" width="8.7109375" style="228" customWidth="1"/>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6929" width="8.7109375" style="228" customWidth="1"/>
    <col min="6930" max="7168" width="11.5703125" style="228"/>
    <col min="7169" max="7169" width="5.28515625" style="228" customWidth="1"/>
    <col min="7170" max="7170" width="8.7109375" style="228" customWidth="1"/>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185" width="8.7109375" style="228" customWidth="1"/>
    <col min="7186" max="7424" width="11.5703125" style="228"/>
    <col min="7425" max="7425" width="5.28515625" style="228" customWidth="1"/>
    <col min="7426" max="7426" width="8.7109375" style="228" customWidth="1"/>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441" width="8.7109375" style="228" customWidth="1"/>
    <col min="7442" max="7680" width="11.5703125" style="228"/>
    <col min="7681" max="7681" width="5.28515625" style="228" customWidth="1"/>
    <col min="7682" max="7682" width="8.7109375" style="228" customWidth="1"/>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697" width="8.7109375" style="228" customWidth="1"/>
    <col min="7698" max="7936" width="11.5703125" style="228"/>
    <col min="7937" max="7937" width="5.28515625" style="228" customWidth="1"/>
    <col min="7938" max="7938" width="8.7109375" style="228" customWidth="1"/>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7953" width="8.7109375" style="228" customWidth="1"/>
    <col min="7954" max="8192" width="11.5703125" style="228"/>
    <col min="8193" max="8193" width="5.28515625" style="228" customWidth="1"/>
    <col min="8194" max="8194" width="8.7109375" style="228" customWidth="1"/>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209" width="8.7109375" style="228" customWidth="1"/>
    <col min="8210" max="8448" width="11.5703125" style="228"/>
    <col min="8449" max="8449" width="5.28515625" style="228" customWidth="1"/>
    <col min="8450" max="8450" width="8.7109375" style="228" customWidth="1"/>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465" width="8.7109375" style="228" customWidth="1"/>
    <col min="8466" max="8704" width="11.5703125" style="228"/>
    <col min="8705" max="8705" width="5.28515625" style="228" customWidth="1"/>
    <col min="8706" max="8706" width="8.7109375" style="228" customWidth="1"/>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721" width="8.7109375" style="228" customWidth="1"/>
    <col min="8722" max="8960" width="11.5703125" style="228"/>
    <col min="8961" max="8961" width="5.28515625" style="228" customWidth="1"/>
    <col min="8962" max="8962" width="8.7109375" style="228" customWidth="1"/>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8977" width="8.7109375" style="228" customWidth="1"/>
    <col min="8978" max="9216" width="11.5703125" style="228"/>
    <col min="9217" max="9217" width="5.28515625" style="228" customWidth="1"/>
    <col min="9218" max="9218" width="8.7109375" style="228" customWidth="1"/>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233" width="8.7109375" style="228" customWidth="1"/>
    <col min="9234" max="9472" width="11.5703125" style="228"/>
    <col min="9473" max="9473" width="5.28515625" style="228" customWidth="1"/>
    <col min="9474" max="9474" width="8.7109375" style="228" customWidth="1"/>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489" width="8.7109375" style="228" customWidth="1"/>
    <col min="9490" max="9728" width="11.5703125" style="228"/>
    <col min="9729" max="9729" width="5.28515625" style="228" customWidth="1"/>
    <col min="9730" max="9730" width="8.7109375" style="228" customWidth="1"/>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745" width="8.7109375" style="228" customWidth="1"/>
    <col min="9746" max="9984" width="11.5703125" style="228"/>
    <col min="9985" max="9985" width="5.28515625" style="228" customWidth="1"/>
    <col min="9986" max="9986" width="8.7109375" style="228" customWidth="1"/>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001" width="8.7109375" style="228" customWidth="1"/>
    <col min="10002" max="10240" width="11.5703125" style="228"/>
    <col min="10241" max="10241" width="5.28515625" style="228" customWidth="1"/>
    <col min="10242" max="10242" width="8.7109375" style="228" customWidth="1"/>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257" width="8.7109375" style="228" customWidth="1"/>
    <col min="10258" max="10496" width="11.5703125" style="228"/>
    <col min="10497" max="10497" width="5.28515625" style="228" customWidth="1"/>
    <col min="10498" max="10498" width="8.7109375" style="228" customWidth="1"/>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513" width="8.7109375" style="228" customWidth="1"/>
    <col min="10514" max="10752" width="11.5703125" style="228"/>
    <col min="10753" max="10753" width="5.28515625" style="228" customWidth="1"/>
    <col min="10754" max="10754" width="8.7109375" style="228" customWidth="1"/>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0769" width="8.7109375" style="228" customWidth="1"/>
    <col min="10770" max="11008" width="11.5703125" style="228"/>
    <col min="11009" max="11009" width="5.28515625" style="228" customWidth="1"/>
    <col min="11010" max="11010" width="8.7109375" style="228" customWidth="1"/>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025" width="8.7109375" style="228" customWidth="1"/>
    <col min="11026" max="11264" width="11.5703125" style="228"/>
    <col min="11265" max="11265" width="5.28515625" style="228" customWidth="1"/>
    <col min="11266" max="11266" width="8.7109375" style="228" customWidth="1"/>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281" width="8.7109375" style="228" customWidth="1"/>
    <col min="11282" max="11520" width="11.5703125" style="228"/>
    <col min="11521" max="11521" width="5.28515625" style="228" customWidth="1"/>
    <col min="11522" max="11522" width="8.7109375" style="228" customWidth="1"/>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537" width="8.7109375" style="228" customWidth="1"/>
    <col min="11538" max="11776" width="11.5703125" style="228"/>
    <col min="11777" max="11777" width="5.28515625" style="228" customWidth="1"/>
    <col min="11778" max="11778" width="8.7109375" style="228" customWidth="1"/>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1793" width="8.7109375" style="228" customWidth="1"/>
    <col min="11794" max="12032" width="11.5703125" style="228"/>
    <col min="12033" max="12033" width="5.28515625" style="228" customWidth="1"/>
    <col min="12034" max="12034" width="8.7109375" style="228" customWidth="1"/>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049" width="8.7109375" style="228" customWidth="1"/>
    <col min="12050" max="12288" width="11.5703125" style="228"/>
    <col min="12289" max="12289" width="5.28515625" style="228" customWidth="1"/>
    <col min="12290" max="12290" width="8.7109375" style="228" customWidth="1"/>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305" width="8.7109375" style="228" customWidth="1"/>
    <col min="12306" max="12544" width="11.5703125" style="228"/>
    <col min="12545" max="12545" width="5.28515625" style="228" customWidth="1"/>
    <col min="12546" max="12546" width="8.7109375" style="228" customWidth="1"/>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561" width="8.7109375" style="228" customWidth="1"/>
    <col min="12562" max="12800" width="11.5703125" style="228"/>
    <col min="12801" max="12801" width="5.28515625" style="228" customWidth="1"/>
    <col min="12802" max="12802" width="8.7109375" style="228" customWidth="1"/>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2817" width="8.7109375" style="228" customWidth="1"/>
    <col min="12818" max="13056" width="11.5703125" style="228"/>
    <col min="13057" max="13057" width="5.28515625" style="228" customWidth="1"/>
    <col min="13058" max="13058" width="8.7109375" style="228" customWidth="1"/>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073" width="8.7109375" style="228" customWidth="1"/>
    <col min="13074" max="13312" width="11.5703125" style="228"/>
    <col min="13313" max="13313" width="5.28515625" style="228" customWidth="1"/>
    <col min="13314" max="13314" width="8.7109375" style="228" customWidth="1"/>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329" width="8.7109375" style="228" customWidth="1"/>
    <col min="13330" max="13568" width="11.5703125" style="228"/>
    <col min="13569" max="13569" width="5.28515625" style="228" customWidth="1"/>
    <col min="13570" max="13570" width="8.7109375" style="228" customWidth="1"/>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585" width="8.7109375" style="228" customWidth="1"/>
    <col min="13586" max="13824" width="11.5703125" style="228"/>
    <col min="13825" max="13825" width="5.28515625" style="228" customWidth="1"/>
    <col min="13826" max="13826" width="8.7109375" style="228" customWidth="1"/>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3841" width="8.7109375" style="228" customWidth="1"/>
    <col min="13842" max="14080" width="11.5703125" style="228"/>
    <col min="14081" max="14081" width="5.28515625" style="228" customWidth="1"/>
    <col min="14082" max="14082" width="8.7109375" style="228" customWidth="1"/>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097" width="8.7109375" style="228" customWidth="1"/>
    <col min="14098" max="14336" width="11.5703125" style="228"/>
    <col min="14337" max="14337" width="5.28515625" style="228" customWidth="1"/>
    <col min="14338" max="14338" width="8.7109375" style="228" customWidth="1"/>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353" width="8.7109375" style="228" customWidth="1"/>
    <col min="14354" max="14592" width="11.5703125" style="228"/>
    <col min="14593" max="14593" width="5.28515625" style="228" customWidth="1"/>
    <col min="14594" max="14594" width="8.7109375" style="228" customWidth="1"/>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609" width="8.7109375" style="228" customWidth="1"/>
    <col min="14610" max="14848" width="11.5703125" style="228"/>
    <col min="14849" max="14849" width="5.28515625" style="228" customWidth="1"/>
    <col min="14850" max="14850" width="8.7109375" style="228" customWidth="1"/>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4865" width="8.7109375" style="228" customWidth="1"/>
    <col min="14866" max="15104" width="11.5703125" style="228"/>
    <col min="15105" max="15105" width="5.28515625" style="228" customWidth="1"/>
    <col min="15106" max="15106" width="8.7109375" style="228" customWidth="1"/>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121" width="8.7109375" style="228" customWidth="1"/>
    <col min="15122" max="15360" width="11.5703125" style="228"/>
    <col min="15361" max="15361" width="5.28515625" style="228" customWidth="1"/>
    <col min="15362" max="15362" width="8.7109375" style="228" customWidth="1"/>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377" width="8.7109375" style="228" customWidth="1"/>
    <col min="15378" max="15616" width="11.5703125" style="228"/>
    <col min="15617" max="15617" width="5.28515625" style="228" customWidth="1"/>
    <col min="15618" max="15618" width="8.7109375" style="228" customWidth="1"/>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633" width="8.7109375" style="228" customWidth="1"/>
    <col min="15634" max="15872" width="11.5703125" style="228"/>
    <col min="15873" max="15873" width="5.28515625" style="228" customWidth="1"/>
    <col min="15874" max="15874" width="8.7109375" style="228" customWidth="1"/>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5889" width="8.7109375" style="228" customWidth="1"/>
    <col min="15890" max="16128" width="11.5703125" style="228"/>
    <col min="16129" max="16129" width="5.28515625" style="228" customWidth="1"/>
    <col min="16130" max="16130" width="8.7109375" style="228" customWidth="1"/>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145" width="8.7109375" style="228" customWidth="1"/>
    <col min="16146" max="16384" width="11.570312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268</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7543</v>
      </c>
      <c r="Q14" s="250">
        <f>F15</f>
        <v>6935</v>
      </c>
    </row>
    <row r="15" spans="1:17" ht="12.6" customHeight="1" x14ac:dyDescent="0.2">
      <c r="A15" s="226"/>
      <c r="B15" s="235" t="s">
        <v>235</v>
      </c>
      <c r="C15" s="226"/>
      <c r="D15" s="226"/>
      <c r="E15" s="236">
        <v>7543</v>
      </c>
      <c r="F15" s="236">
        <v>6935</v>
      </c>
      <c r="G15" s="236">
        <v>14478</v>
      </c>
      <c r="H15" s="236">
        <v>5005</v>
      </c>
      <c r="I15" s="236">
        <v>6798</v>
      </c>
      <c r="J15" s="236">
        <v>11803</v>
      </c>
      <c r="K15" s="236">
        <v>12548</v>
      </c>
      <c r="L15" s="236">
        <v>13733</v>
      </c>
      <c r="M15" s="236">
        <v>26281</v>
      </c>
      <c r="N15" s="226"/>
      <c r="O15" s="249" t="s">
        <v>70</v>
      </c>
      <c r="P15" s="250">
        <f>H15</f>
        <v>5005</v>
      </c>
      <c r="Q15" s="250">
        <f>I15</f>
        <v>6798</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0</v>
      </c>
      <c r="F17" s="236">
        <v>0</v>
      </c>
      <c r="G17" s="236">
        <v>0</v>
      </c>
      <c r="H17" s="236">
        <v>0</v>
      </c>
      <c r="I17" s="236">
        <v>0</v>
      </c>
      <c r="J17" s="236">
        <v>0</v>
      </c>
      <c r="K17" s="236">
        <v>0</v>
      </c>
      <c r="L17" s="236">
        <v>0</v>
      </c>
      <c r="M17" s="236">
        <v>0</v>
      </c>
      <c r="N17" s="226"/>
      <c r="P17" s="250"/>
    </row>
    <row r="18" spans="1:17" ht="12.6" customHeight="1" x14ac:dyDescent="0.2">
      <c r="A18" s="226"/>
      <c r="B18" s="233" t="s">
        <v>238</v>
      </c>
      <c r="C18" s="233"/>
      <c r="D18" s="233"/>
      <c r="E18" s="234"/>
      <c r="F18" s="234"/>
      <c r="G18" s="234"/>
      <c r="H18" s="234"/>
      <c r="I18" s="234"/>
      <c r="J18" s="234"/>
      <c r="K18" s="234"/>
      <c r="L18" s="234"/>
      <c r="M18" s="234"/>
      <c r="N18" s="226"/>
      <c r="O18" s="227"/>
      <c r="P18" s="232"/>
      <c r="Q18" s="228"/>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148</v>
      </c>
      <c r="C22" s="226"/>
      <c r="D22" s="236">
        <v>29</v>
      </c>
      <c r="E22" s="236">
        <v>22</v>
      </c>
      <c r="F22" s="236">
        <v>39</v>
      </c>
      <c r="G22" s="236">
        <v>61</v>
      </c>
      <c r="H22" s="236">
        <v>180</v>
      </c>
      <c r="I22" s="236">
        <v>284</v>
      </c>
      <c r="J22" s="236">
        <v>464</v>
      </c>
      <c r="K22" s="236">
        <v>202</v>
      </c>
      <c r="L22" s="236">
        <v>323</v>
      </c>
      <c r="M22" s="236">
        <v>525</v>
      </c>
      <c r="N22" s="226"/>
      <c r="P22" s="250"/>
    </row>
    <row r="23" spans="1:17" ht="12.6" customHeight="1" x14ac:dyDescent="0.2">
      <c r="A23" s="226"/>
      <c r="B23" s="235" t="s">
        <v>149</v>
      </c>
      <c r="C23" s="226"/>
      <c r="D23" s="236">
        <v>14</v>
      </c>
      <c r="E23" s="236">
        <v>25</v>
      </c>
      <c r="F23" s="236">
        <v>45</v>
      </c>
      <c r="G23" s="236">
        <v>70</v>
      </c>
      <c r="H23" s="236">
        <v>69</v>
      </c>
      <c r="I23" s="236">
        <v>65</v>
      </c>
      <c r="J23" s="236">
        <v>134</v>
      </c>
      <c r="K23" s="236">
        <v>94</v>
      </c>
      <c r="L23" s="236">
        <v>110</v>
      </c>
      <c r="M23" s="236">
        <v>204</v>
      </c>
      <c r="N23" s="226"/>
      <c r="P23" s="250"/>
    </row>
    <row r="24" spans="1:17" ht="12.6" customHeight="1" x14ac:dyDescent="0.2">
      <c r="A24" s="226"/>
      <c r="B24" s="235" t="s">
        <v>150</v>
      </c>
      <c r="C24" s="226"/>
      <c r="D24" s="236">
        <v>6</v>
      </c>
      <c r="E24" s="236">
        <v>27224</v>
      </c>
      <c r="F24" s="236">
        <v>25437</v>
      </c>
      <c r="G24" s="236">
        <v>52661</v>
      </c>
      <c r="H24" s="236">
        <v>6245</v>
      </c>
      <c r="I24" s="236">
        <v>8818</v>
      </c>
      <c r="J24" s="236">
        <v>15063</v>
      </c>
      <c r="K24" s="236">
        <v>33469</v>
      </c>
      <c r="L24" s="236">
        <v>34255</v>
      </c>
      <c r="M24" s="236">
        <v>67724</v>
      </c>
      <c r="N24" s="226"/>
      <c r="P24" s="250"/>
    </row>
    <row r="25" spans="1:17" ht="12.6" customHeight="1" x14ac:dyDescent="0.2">
      <c r="A25" s="226"/>
      <c r="B25" s="235" t="s">
        <v>154</v>
      </c>
      <c r="C25" s="226"/>
      <c r="D25" s="236">
        <v>3</v>
      </c>
      <c r="E25" s="236">
        <v>6</v>
      </c>
      <c r="F25" s="236">
        <v>9</v>
      </c>
      <c r="G25" s="236">
        <v>15</v>
      </c>
      <c r="H25" s="236">
        <v>25</v>
      </c>
      <c r="I25" s="236">
        <v>59</v>
      </c>
      <c r="J25" s="236">
        <v>84</v>
      </c>
      <c r="K25" s="236">
        <v>31</v>
      </c>
      <c r="L25" s="236">
        <v>68</v>
      </c>
      <c r="M25" s="236">
        <v>99</v>
      </c>
      <c r="N25" s="226"/>
      <c r="P25" s="250"/>
    </row>
    <row r="26" spans="1:17" ht="12.6" customHeight="1" x14ac:dyDescent="0.2">
      <c r="A26" s="226"/>
      <c r="B26" s="235" t="s">
        <v>153</v>
      </c>
      <c r="C26" s="226"/>
      <c r="D26" s="236">
        <v>2</v>
      </c>
      <c r="E26" s="236">
        <v>88</v>
      </c>
      <c r="F26" s="236">
        <v>60</v>
      </c>
      <c r="G26" s="236">
        <v>148</v>
      </c>
      <c r="H26" s="236">
        <v>15</v>
      </c>
      <c r="I26" s="236">
        <v>18</v>
      </c>
      <c r="J26" s="236">
        <v>33</v>
      </c>
      <c r="K26" s="236">
        <v>103</v>
      </c>
      <c r="L26" s="236">
        <v>78</v>
      </c>
      <c r="M26" s="236">
        <v>181</v>
      </c>
      <c r="N26" s="226"/>
      <c r="P26" s="250"/>
    </row>
    <row r="27" spans="1:17" ht="12.6" customHeight="1" x14ac:dyDescent="0.2">
      <c r="A27" s="226"/>
      <c r="B27" s="235" t="s">
        <v>152</v>
      </c>
      <c r="C27" s="226"/>
      <c r="D27" s="236">
        <v>2</v>
      </c>
      <c r="E27" s="236">
        <v>160</v>
      </c>
      <c r="F27" s="236">
        <v>217</v>
      </c>
      <c r="G27" s="236">
        <v>377</v>
      </c>
      <c r="H27" s="236">
        <v>0</v>
      </c>
      <c r="I27" s="236">
        <v>0</v>
      </c>
      <c r="J27" s="236">
        <v>0</v>
      </c>
      <c r="K27" s="236">
        <v>160</v>
      </c>
      <c r="L27" s="236">
        <v>217</v>
      </c>
      <c r="M27" s="236">
        <v>377</v>
      </c>
      <c r="N27" s="226"/>
      <c r="P27" s="250"/>
    </row>
    <row r="28" spans="1:17" ht="12.6" customHeight="1" x14ac:dyDescent="0.2">
      <c r="A28" s="226"/>
      <c r="B28" s="235" t="s">
        <v>187</v>
      </c>
      <c r="C28" s="226"/>
      <c r="D28" s="236">
        <v>1</v>
      </c>
      <c r="E28" s="236">
        <v>17</v>
      </c>
      <c r="F28" s="236">
        <v>28</v>
      </c>
      <c r="G28" s="236">
        <v>45</v>
      </c>
      <c r="H28" s="236">
        <v>0</v>
      </c>
      <c r="I28" s="236">
        <v>0</v>
      </c>
      <c r="J28" s="236">
        <v>0</v>
      </c>
      <c r="K28" s="236">
        <v>17</v>
      </c>
      <c r="L28" s="236">
        <v>28</v>
      </c>
      <c r="M28" s="236">
        <v>45</v>
      </c>
      <c r="N28" s="226"/>
      <c r="P28" s="250"/>
    </row>
    <row r="29" spans="1:17" ht="12.6" customHeight="1" x14ac:dyDescent="0.2">
      <c r="A29" s="226"/>
      <c r="B29" s="235" t="s">
        <v>155</v>
      </c>
      <c r="C29" s="226"/>
      <c r="D29" s="236">
        <v>1</v>
      </c>
      <c r="E29" s="236">
        <v>19</v>
      </c>
      <c r="F29" s="236">
        <v>18</v>
      </c>
      <c r="G29" s="236">
        <v>37</v>
      </c>
      <c r="H29" s="236">
        <v>0</v>
      </c>
      <c r="I29" s="236">
        <v>0</v>
      </c>
      <c r="J29" s="236">
        <v>0</v>
      </c>
      <c r="K29" s="236">
        <v>19</v>
      </c>
      <c r="L29" s="236">
        <v>18</v>
      </c>
      <c r="M29" s="236">
        <v>37</v>
      </c>
      <c r="N29" s="226"/>
      <c r="P29" s="250"/>
    </row>
    <row r="30" spans="1:17" ht="12.6" customHeight="1" x14ac:dyDescent="0.2">
      <c r="A30" s="226"/>
      <c r="B30" s="235" t="s">
        <v>193</v>
      </c>
      <c r="C30" s="226"/>
      <c r="D30" s="236">
        <v>1</v>
      </c>
      <c r="E30" s="236">
        <v>5</v>
      </c>
      <c r="F30" s="236">
        <v>6</v>
      </c>
      <c r="G30" s="236">
        <v>11</v>
      </c>
      <c r="H30" s="236">
        <v>0</v>
      </c>
      <c r="I30" s="236">
        <v>0</v>
      </c>
      <c r="J30" s="236">
        <v>0</v>
      </c>
      <c r="K30" s="236">
        <v>5</v>
      </c>
      <c r="L30" s="236">
        <v>6</v>
      </c>
      <c r="M30" s="236">
        <v>11</v>
      </c>
      <c r="N30" s="226"/>
      <c r="P30" s="250"/>
    </row>
    <row r="31" spans="1:17" ht="12.6" customHeight="1" x14ac:dyDescent="0.2">
      <c r="A31" s="226"/>
      <c r="B31" s="235" t="s">
        <v>157</v>
      </c>
      <c r="C31" s="226"/>
      <c r="D31" s="236">
        <v>1</v>
      </c>
      <c r="E31" s="236">
        <v>0</v>
      </c>
      <c r="F31" s="236">
        <v>0</v>
      </c>
      <c r="G31" s="236">
        <v>0</v>
      </c>
      <c r="H31" s="236">
        <v>7</v>
      </c>
      <c r="I31" s="236">
        <v>2</v>
      </c>
      <c r="J31" s="236">
        <v>9</v>
      </c>
      <c r="K31" s="236">
        <v>7</v>
      </c>
      <c r="L31" s="236">
        <v>2</v>
      </c>
      <c r="M31" s="236">
        <v>9</v>
      </c>
      <c r="N31" s="226"/>
      <c r="P31" s="250"/>
    </row>
    <row r="32" spans="1:17" ht="12.6" customHeight="1" x14ac:dyDescent="0.2">
      <c r="A32" s="226"/>
      <c r="B32" s="241" t="s">
        <v>26</v>
      </c>
      <c r="C32" s="241"/>
      <c r="D32" s="242">
        <f>SUM(D22:D31)</f>
        <v>60</v>
      </c>
      <c r="E32" s="242">
        <f t="shared" ref="E32:M32" si="0">SUM(E22:E31)</f>
        <v>27566</v>
      </c>
      <c r="F32" s="242">
        <f t="shared" si="0"/>
        <v>25859</v>
      </c>
      <c r="G32" s="242">
        <f t="shared" si="0"/>
        <v>53425</v>
      </c>
      <c r="H32" s="242">
        <f t="shared" si="0"/>
        <v>6541</v>
      </c>
      <c r="I32" s="242">
        <f t="shared" si="0"/>
        <v>9246</v>
      </c>
      <c r="J32" s="242">
        <f t="shared" si="0"/>
        <v>15787</v>
      </c>
      <c r="K32" s="242">
        <f t="shared" si="0"/>
        <v>34107</v>
      </c>
      <c r="L32" s="242">
        <f t="shared" si="0"/>
        <v>35105</v>
      </c>
      <c r="M32" s="242">
        <f t="shared" si="0"/>
        <v>69212</v>
      </c>
      <c r="N32" s="226"/>
      <c r="P32" s="250"/>
    </row>
    <row r="33" spans="1:17" s="248" customFormat="1" ht="18.600000000000001" customHeight="1" x14ac:dyDescent="0.2">
      <c r="A33" s="243"/>
      <c r="B33" s="244"/>
      <c r="C33" s="244"/>
      <c r="D33" s="245"/>
      <c r="E33" s="245"/>
      <c r="F33" s="245"/>
      <c r="G33" s="245"/>
      <c r="H33" s="323" t="s">
        <v>54</v>
      </c>
      <c r="I33" s="323"/>
      <c r="J33" s="323" t="s">
        <v>55</v>
      </c>
      <c r="K33" s="323"/>
      <c r="L33" s="323" t="s">
        <v>26</v>
      </c>
      <c r="M33" s="323"/>
      <c r="N33" s="243"/>
      <c r="O33" s="246"/>
      <c r="P33" s="247"/>
    </row>
    <row r="34" spans="1:17" ht="12.6" customHeight="1" x14ac:dyDescent="0.2">
      <c r="A34" s="226"/>
      <c r="B34" s="233" t="s">
        <v>241</v>
      </c>
      <c r="C34" s="233"/>
      <c r="D34" s="233"/>
      <c r="E34" s="234"/>
      <c r="F34" s="234"/>
      <c r="G34" s="234"/>
      <c r="H34" s="234"/>
      <c r="I34" s="234"/>
      <c r="J34" s="234"/>
      <c r="K34" s="234"/>
      <c r="L34" s="234"/>
      <c r="M34" s="234"/>
      <c r="N34" s="226"/>
      <c r="P34" s="250"/>
    </row>
    <row r="35" spans="1:17" ht="12.6" customHeight="1" x14ac:dyDescent="0.2">
      <c r="A35" s="226"/>
      <c r="B35" s="235" t="s">
        <v>242</v>
      </c>
      <c r="C35" s="226"/>
      <c r="D35" s="226"/>
      <c r="E35" s="236"/>
      <c r="F35" s="236"/>
      <c r="G35" s="236"/>
      <c r="H35" s="236"/>
      <c r="I35" s="236">
        <v>0</v>
      </c>
      <c r="J35" s="236"/>
      <c r="K35" s="236">
        <v>0</v>
      </c>
      <c r="L35" s="236"/>
      <c r="M35" s="236">
        <v>0</v>
      </c>
      <c r="N35" s="226"/>
      <c r="P35" s="250"/>
    </row>
    <row r="36" spans="1:17" ht="12.6" customHeight="1" x14ac:dyDescent="0.2">
      <c r="A36" s="226"/>
      <c r="B36" s="233" t="s">
        <v>243</v>
      </c>
      <c r="C36" s="233"/>
      <c r="D36" s="233"/>
      <c r="E36" s="234"/>
      <c r="F36" s="234"/>
      <c r="G36" s="234"/>
      <c r="H36" s="234"/>
      <c r="I36" s="234"/>
      <c r="J36" s="234"/>
      <c r="K36" s="234"/>
      <c r="L36" s="234"/>
      <c r="M36" s="234"/>
      <c r="N36" s="226"/>
      <c r="P36" s="250"/>
    </row>
    <row r="37" spans="1:17" ht="12.6" customHeight="1" x14ac:dyDescent="0.2">
      <c r="A37" s="226"/>
      <c r="B37" s="235" t="s">
        <v>242</v>
      </c>
      <c r="C37" s="226"/>
      <c r="D37" s="226"/>
      <c r="E37" s="236"/>
      <c r="F37" s="236"/>
      <c r="G37" s="236"/>
      <c r="H37" s="236"/>
      <c r="I37" s="236">
        <v>0</v>
      </c>
      <c r="J37" s="236"/>
      <c r="K37" s="236">
        <v>0</v>
      </c>
      <c r="L37" s="236"/>
      <c r="M37" s="236">
        <v>0</v>
      </c>
      <c r="N37" s="226"/>
      <c r="P37" s="250"/>
    </row>
    <row r="38" spans="1:17" ht="2.4500000000000002" customHeight="1" thickBot="1" x14ac:dyDescent="0.25">
      <c r="A38" s="226"/>
      <c r="B38" s="230"/>
      <c r="C38" s="230"/>
      <c r="D38" s="230"/>
      <c r="E38" s="230"/>
      <c r="F38" s="230"/>
      <c r="G38" s="230"/>
      <c r="H38" s="230"/>
      <c r="I38" s="230"/>
      <c r="J38" s="230"/>
      <c r="K38" s="230"/>
      <c r="L38" s="230"/>
      <c r="M38" s="230"/>
      <c r="N38" s="226"/>
    </row>
    <row r="39" spans="1:17" s="227" customFormat="1" ht="12.75" customHeight="1" x14ac:dyDescent="0.2">
      <c r="A39" s="226"/>
      <c r="B39" s="251" t="s">
        <v>246</v>
      </c>
      <c r="C39" s="226"/>
      <c r="D39" s="226"/>
      <c r="E39" s="226"/>
      <c r="F39" s="226"/>
      <c r="G39" s="226"/>
      <c r="H39" s="226"/>
      <c r="I39" s="226"/>
      <c r="J39" s="226"/>
      <c r="K39" s="226"/>
      <c r="L39" s="226"/>
      <c r="M39" s="226"/>
      <c r="N39" s="226"/>
      <c r="O39" s="249"/>
      <c r="P39" s="249"/>
      <c r="Q39" s="249"/>
    </row>
    <row r="40" spans="1:17" s="227" customFormat="1" x14ac:dyDescent="0.2">
      <c r="A40" s="226"/>
      <c r="B40" s="252" t="s">
        <v>203</v>
      </c>
      <c r="C40" s="226"/>
      <c r="D40" s="226"/>
      <c r="E40" s="226"/>
      <c r="F40" s="226"/>
      <c r="G40" s="226"/>
      <c r="H40" s="226"/>
      <c r="I40" s="226"/>
      <c r="J40" s="226"/>
      <c r="K40" s="226"/>
      <c r="L40" s="226"/>
      <c r="M40" s="226"/>
      <c r="N40" s="226"/>
      <c r="O40" s="249"/>
      <c r="P40" s="249"/>
      <c r="Q40" s="249"/>
    </row>
    <row r="41" spans="1:17" s="227" customFormat="1" ht="11.25" customHeight="1" x14ac:dyDescent="0.2">
      <c r="A41" s="226"/>
      <c r="B41" s="226"/>
      <c r="C41" s="226"/>
      <c r="D41" s="226"/>
      <c r="E41" s="226"/>
      <c r="F41" s="226"/>
      <c r="G41" s="226"/>
      <c r="H41" s="226"/>
      <c r="I41" s="226"/>
      <c r="J41" s="226"/>
      <c r="K41" s="226"/>
      <c r="L41" s="226"/>
      <c r="M41" s="226"/>
      <c r="N41" s="226"/>
      <c r="O41" s="249"/>
      <c r="P41" s="249"/>
      <c r="Q41" s="249"/>
    </row>
    <row r="42" spans="1:17" s="227" customFormat="1" ht="11.2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3.5" x14ac:dyDescent="0.2">
      <c r="A43" s="226"/>
      <c r="B43" s="253" t="s">
        <v>269</v>
      </c>
      <c r="C43" s="253"/>
      <c r="D43" s="253"/>
      <c r="E43" s="253"/>
      <c r="F43" s="253"/>
      <c r="G43" s="253"/>
      <c r="H43" s="253"/>
      <c r="I43" s="253"/>
      <c r="J43" s="253"/>
      <c r="K43" s="253"/>
      <c r="L43" s="253"/>
      <c r="M43" s="253"/>
      <c r="N43" s="226"/>
      <c r="O43" s="249"/>
      <c r="P43" s="249"/>
      <c r="Q43" s="249"/>
    </row>
    <row r="44" spans="1:17" s="227" customFormat="1" ht="8.25" customHeight="1" x14ac:dyDescent="0.2">
      <c r="A44" s="226"/>
      <c r="B44" s="226"/>
      <c r="C44" s="226"/>
      <c r="D44" s="226"/>
      <c r="E44" s="226"/>
      <c r="F44" s="226"/>
      <c r="G44" s="226"/>
      <c r="H44" s="226"/>
      <c r="I44" s="226"/>
      <c r="J44" s="226"/>
      <c r="K44" s="226"/>
      <c r="L44" s="226"/>
      <c r="M44" s="226"/>
      <c r="N44" s="226"/>
      <c r="O44" s="249"/>
      <c r="P44" s="249"/>
      <c r="Q44" s="249"/>
    </row>
    <row r="45" spans="1:17" s="227" customFormat="1" ht="8.25" customHeight="1" x14ac:dyDescent="0.2">
      <c r="A45" s="226"/>
      <c r="B45" s="226"/>
      <c r="C45" s="226"/>
      <c r="D45" s="226"/>
      <c r="E45" s="226"/>
      <c r="F45" s="226"/>
      <c r="G45" s="226"/>
      <c r="H45" s="226"/>
      <c r="I45" s="226"/>
      <c r="J45" s="226"/>
      <c r="K45" s="226"/>
      <c r="L45" s="226"/>
      <c r="M45" s="226"/>
      <c r="N45" s="226"/>
      <c r="O45" s="249"/>
      <c r="P45" s="249"/>
      <c r="Q45" s="249"/>
    </row>
    <row r="46" spans="1:17" s="227" customFormat="1" ht="10.15" customHeigh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ht="13.5" x14ac:dyDescent="0.2">
      <c r="A52" s="226"/>
      <c r="B52" s="134"/>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ht="12" customHeight="1" x14ac:dyDescent="0.2">
      <c r="A62" s="226"/>
      <c r="B62" s="226"/>
      <c r="C62" s="226"/>
      <c r="D62" s="226"/>
      <c r="E62" s="226"/>
      <c r="F62" s="226"/>
      <c r="G62" s="226"/>
      <c r="H62" s="226"/>
      <c r="I62" s="226"/>
      <c r="J62" s="226"/>
      <c r="K62" s="226"/>
      <c r="L62" s="226"/>
      <c r="M62" s="226"/>
      <c r="N62" s="226"/>
      <c r="O62" s="249"/>
      <c r="P62" s="249"/>
      <c r="Q62" s="249"/>
    </row>
    <row r="63" spans="1:17" s="227" customFormat="1" ht="7.9" customHeight="1" x14ac:dyDescent="0.2">
      <c r="A63" s="226"/>
      <c r="B63" s="226"/>
      <c r="C63" s="226"/>
      <c r="D63" s="226"/>
      <c r="E63" s="226"/>
      <c r="F63" s="226"/>
      <c r="G63" s="226"/>
      <c r="H63" s="226"/>
      <c r="I63" s="226"/>
      <c r="J63" s="226"/>
      <c r="K63" s="226"/>
      <c r="L63" s="226"/>
      <c r="M63" s="226"/>
      <c r="N63" s="226"/>
      <c r="O63" s="249"/>
      <c r="P63" s="249"/>
      <c r="Q63" s="249"/>
    </row>
    <row r="64" spans="1:17" s="227" customFormat="1" ht="7.9" customHeight="1" x14ac:dyDescent="0.2">
      <c r="A64" s="226"/>
      <c r="B64" s="226"/>
      <c r="C64" s="226"/>
      <c r="D64" s="226"/>
      <c r="E64" s="226"/>
      <c r="F64" s="226"/>
      <c r="G64" s="226"/>
      <c r="H64" s="226"/>
      <c r="I64" s="226"/>
      <c r="J64" s="226"/>
      <c r="K64" s="226"/>
      <c r="L64" s="226"/>
      <c r="M64" s="226"/>
      <c r="N64" s="226"/>
      <c r="O64" s="249"/>
      <c r="P64" s="249"/>
      <c r="Q64" s="249"/>
    </row>
    <row r="65" spans="1:17" s="227" customForma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26"/>
      <c r="B66" s="226"/>
      <c r="C66" s="226"/>
      <c r="D66" s="226"/>
      <c r="E66" s="226"/>
      <c r="F66" s="226"/>
      <c r="G66" s="226"/>
      <c r="H66" s="226"/>
      <c r="I66" s="226"/>
      <c r="J66" s="226"/>
      <c r="K66" s="226"/>
      <c r="L66" s="226"/>
      <c r="M66" s="226"/>
      <c r="N66" s="226"/>
      <c r="O66" s="249"/>
      <c r="P66" s="249"/>
      <c r="Q66" s="249"/>
    </row>
    <row r="67" spans="1:17" s="227" customFormat="1" ht="10.9" customHeight="1" x14ac:dyDescent="0.2">
      <c r="A67" s="226"/>
      <c r="B67" s="226"/>
      <c r="C67" s="226"/>
      <c r="D67" s="226"/>
      <c r="E67" s="324">
        <v>31</v>
      </c>
      <c r="F67" s="324"/>
      <c r="G67" s="324"/>
      <c r="H67" s="324"/>
      <c r="I67" s="324"/>
      <c r="J67" s="324"/>
      <c r="K67" s="324"/>
      <c r="L67" s="324"/>
      <c r="M67" s="324"/>
      <c r="N67" s="226"/>
      <c r="O67" s="249"/>
      <c r="P67" s="249"/>
      <c r="Q67" s="249"/>
    </row>
    <row r="68" spans="1:17" s="227" customFormat="1" ht="6.6" customHeight="1" x14ac:dyDescent="0.2">
      <c r="A68" s="226"/>
      <c r="B68" s="226"/>
      <c r="C68" s="226"/>
      <c r="D68" s="226"/>
      <c r="E68" s="226"/>
      <c r="F68" s="226"/>
      <c r="G68" s="226"/>
      <c r="H68" s="226"/>
      <c r="I68" s="226"/>
      <c r="J68" s="226"/>
      <c r="K68" s="226"/>
      <c r="L68" s="226"/>
      <c r="M68" s="226"/>
      <c r="N68" s="226"/>
      <c r="O68" s="249"/>
      <c r="P68" s="249"/>
      <c r="Q68" s="249"/>
    </row>
    <row r="69" spans="1:17" s="227" customFormat="1" ht="7.15" customHeight="1" x14ac:dyDescent="0.2">
      <c r="A69" s="226"/>
      <c r="B69" s="226"/>
      <c r="C69" s="226"/>
      <c r="D69" s="226"/>
      <c r="E69" s="226"/>
      <c r="F69" s="226"/>
      <c r="G69" s="226"/>
      <c r="H69" s="226"/>
      <c r="I69" s="226"/>
      <c r="J69" s="226"/>
      <c r="K69" s="226"/>
      <c r="L69" s="226"/>
      <c r="M69" s="226"/>
      <c r="N69" s="226"/>
      <c r="O69" s="249"/>
      <c r="P69" s="249"/>
      <c r="Q69" s="249"/>
    </row>
    <row r="70" spans="1:17" s="227" customFormat="1" x14ac:dyDescent="0.2">
      <c r="A70" s="249"/>
      <c r="B70" s="249"/>
      <c r="C70" s="249"/>
      <c r="D70" s="249"/>
      <c r="E70" s="249"/>
      <c r="F70" s="249"/>
      <c r="G70" s="249"/>
      <c r="H70" s="249"/>
      <c r="I70" s="249"/>
      <c r="J70" s="249"/>
      <c r="K70" s="249"/>
      <c r="L70" s="249"/>
      <c r="M70" s="249"/>
      <c r="N70" s="249"/>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row r="73" spans="1:17" s="227" customFormat="1" x14ac:dyDescent="0.2">
      <c r="A73" s="254"/>
      <c r="B73" s="254"/>
      <c r="C73" s="254"/>
      <c r="D73" s="254"/>
      <c r="E73" s="254"/>
      <c r="F73" s="254"/>
      <c r="G73" s="254"/>
      <c r="H73" s="254"/>
      <c r="I73" s="254"/>
      <c r="J73" s="254"/>
      <c r="K73" s="254"/>
      <c r="L73" s="254"/>
      <c r="M73" s="254"/>
      <c r="N73" s="254"/>
      <c r="O73" s="249"/>
      <c r="P73" s="249"/>
      <c r="Q73" s="249"/>
    </row>
  </sheetData>
  <mergeCells count="16">
    <mergeCell ref="B7:M7"/>
    <mergeCell ref="B10:M10"/>
    <mergeCell ref="B12:D13"/>
    <mergeCell ref="E12:G12"/>
    <mergeCell ref="H12:J12"/>
    <mergeCell ref="K12:M12"/>
    <mergeCell ref="H33:I33"/>
    <mergeCell ref="J33:K33"/>
    <mergeCell ref="L33:M33"/>
    <mergeCell ref="E67:M67"/>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4B888-D8F0-4D78-A29A-E83A2D903C57}">
  <dimension ref="A1:Q70"/>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270</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14027</v>
      </c>
      <c r="Q14" s="250">
        <f>F15</f>
        <v>15033</v>
      </c>
    </row>
    <row r="15" spans="1:17" ht="12.6" customHeight="1" x14ac:dyDescent="0.2">
      <c r="A15" s="226"/>
      <c r="B15" s="235" t="s">
        <v>235</v>
      </c>
      <c r="C15" s="226"/>
      <c r="D15" s="226"/>
      <c r="E15" s="236">
        <v>14027</v>
      </c>
      <c r="F15" s="236">
        <v>15033</v>
      </c>
      <c r="G15" s="236">
        <v>29060</v>
      </c>
      <c r="H15" s="236">
        <v>5132</v>
      </c>
      <c r="I15" s="236">
        <v>6160</v>
      </c>
      <c r="J15" s="236">
        <v>11292</v>
      </c>
      <c r="K15" s="236">
        <v>19159</v>
      </c>
      <c r="L15" s="236">
        <v>21193</v>
      </c>
      <c r="M15" s="236">
        <v>40352</v>
      </c>
      <c r="N15" s="226"/>
      <c r="O15" s="249" t="s">
        <v>70</v>
      </c>
      <c r="P15" s="250">
        <f>H15</f>
        <v>5132</v>
      </c>
      <c r="Q15" s="250">
        <f>I15</f>
        <v>6160</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13158</v>
      </c>
      <c r="F17" s="236">
        <v>13727</v>
      </c>
      <c r="G17" s="236">
        <v>26885</v>
      </c>
      <c r="H17" s="236">
        <v>4187</v>
      </c>
      <c r="I17" s="236">
        <v>5158</v>
      </c>
      <c r="J17" s="236">
        <v>9345</v>
      </c>
      <c r="K17" s="236">
        <v>17345</v>
      </c>
      <c r="L17" s="236">
        <v>18885</v>
      </c>
      <c r="M17" s="236">
        <v>36230</v>
      </c>
      <c r="N17" s="226"/>
      <c r="P17" s="250"/>
    </row>
    <row r="18" spans="1:17" ht="12.6" customHeight="1" x14ac:dyDescent="0.2">
      <c r="A18" s="226"/>
      <c r="B18" s="233" t="s">
        <v>238</v>
      </c>
      <c r="C18" s="233"/>
      <c r="D18" s="233"/>
      <c r="E18" s="234"/>
      <c r="F18" s="234"/>
      <c r="G18" s="234"/>
      <c r="H18" s="234"/>
      <c r="I18" s="234"/>
      <c r="J18" s="234"/>
      <c r="K18" s="234"/>
      <c r="L18" s="234"/>
      <c r="M18" s="234"/>
      <c r="N18" s="226"/>
      <c r="P18" s="250"/>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193</v>
      </c>
      <c r="C22" s="226"/>
      <c r="D22" s="236">
        <v>46</v>
      </c>
      <c r="E22" s="236">
        <v>29</v>
      </c>
      <c r="F22" s="236">
        <v>55</v>
      </c>
      <c r="G22" s="236">
        <v>84</v>
      </c>
      <c r="H22" s="236">
        <v>609</v>
      </c>
      <c r="I22" s="236">
        <v>598</v>
      </c>
      <c r="J22" s="236">
        <v>1207</v>
      </c>
      <c r="K22" s="236">
        <v>638</v>
      </c>
      <c r="L22" s="236">
        <v>653</v>
      </c>
      <c r="M22" s="236">
        <v>1291</v>
      </c>
      <c r="N22" s="226"/>
      <c r="O22" s="222"/>
      <c r="P22" s="250"/>
    </row>
    <row r="23" spans="1:17" ht="12.6" customHeight="1" x14ac:dyDescent="0.2">
      <c r="A23" s="226"/>
      <c r="B23" s="235" t="s">
        <v>149</v>
      </c>
      <c r="C23" s="226"/>
      <c r="D23" s="236">
        <v>23</v>
      </c>
      <c r="E23" s="236">
        <v>77</v>
      </c>
      <c r="F23" s="236">
        <v>128</v>
      </c>
      <c r="G23" s="236">
        <v>205</v>
      </c>
      <c r="H23" s="236">
        <v>257</v>
      </c>
      <c r="I23" s="236">
        <v>351</v>
      </c>
      <c r="J23" s="236">
        <v>608</v>
      </c>
      <c r="K23" s="236">
        <v>334</v>
      </c>
      <c r="L23" s="236">
        <v>479</v>
      </c>
      <c r="M23" s="236">
        <v>813</v>
      </c>
      <c r="N23" s="226"/>
      <c r="O23" s="222"/>
      <c r="P23" s="250"/>
    </row>
    <row r="24" spans="1:17" ht="12.6" customHeight="1" x14ac:dyDescent="0.2">
      <c r="A24" s="226"/>
      <c r="B24" s="235" t="s">
        <v>156</v>
      </c>
      <c r="C24" s="226"/>
      <c r="D24" s="236">
        <v>13</v>
      </c>
      <c r="E24" s="236">
        <v>286</v>
      </c>
      <c r="F24" s="236">
        <v>418</v>
      </c>
      <c r="G24" s="236">
        <v>704</v>
      </c>
      <c r="H24" s="236">
        <v>0</v>
      </c>
      <c r="I24" s="236">
        <v>0</v>
      </c>
      <c r="J24" s="236">
        <v>0</v>
      </c>
      <c r="K24" s="236">
        <v>286</v>
      </c>
      <c r="L24" s="236">
        <v>418</v>
      </c>
      <c r="M24" s="236">
        <v>704</v>
      </c>
      <c r="N24" s="226"/>
      <c r="O24" s="222"/>
      <c r="P24" s="250"/>
    </row>
    <row r="25" spans="1:17" s="227" customFormat="1" ht="12.6" customHeight="1" x14ac:dyDescent="0.2">
      <c r="A25" s="226"/>
      <c r="B25" s="235" t="s">
        <v>158</v>
      </c>
      <c r="C25" s="226"/>
      <c r="D25" s="236">
        <v>5</v>
      </c>
      <c r="E25" s="236">
        <v>69</v>
      </c>
      <c r="F25" s="236">
        <v>90</v>
      </c>
      <c r="G25" s="236">
        <v>159</v>
      </c>
      <c r="H25" s="236">
        <v>0</v>
      </c>
      <c r="I25" s="236">
        <v>0</v>
      </c>
      <c r="J25" s="236">
        <v>0</v>
      </c>
      <c r="K25" s="236">
        <v>69</v>
      </c>
      <c r="L25" s="236">
        <v>90</v>
      </c>
      <c r="M25" s="236">
        <v>159</v>
      </c>
      <c r="N25" s="226"/>
      <c r="O25" s="222"/>
      <c r="P25" s="249"/>
      <c r="Q25" s="249"/>
    </row>
    <row r="26" spans="1:17" s="227" customFormat="1" ht="12.75" x14ac:dyDescent="0.2">
      <c r="A26" s="226"/>
      <c r="B26" s="235" t="s">
        <v>150</v>
      </c>
      <c r="C26" s="226"/>
      <c r="D26" s="236">
        <v>5</v>
      </c>
      <c r="E26" s="236">
        <v>189</v>
      </c>
      <c r="F26" s="236">
        <v>239</v>
      </c>
      <c r="G26" s="236">
        <v>428</v>
      </c>
      <c r="H26" s="236">
        <v>73</v>
      </c>
      <c r="I26" s="236">
        <v>49</v>
      </c>
      <c r="J26" s="236">
        <v>122</v>
      </c>
      <c r="K26" s="236">
        <v>262</v>
      </c>
      <c r="L26" s="236">
        <v>288</v>
      </c>
      <c r="M26" s="236">
        <v>550</v>
      </c>
      <c r="N26" s="226"/>
      <c r="O26" s="222"/>
      <c r="P26" s="249"/>
      <c r="Q26" s="249"/>
    </row>
    <row r="27" spans="1:17" ht="12.6" customHeight="1" x14ac:dyDescent="0.2">
      <c r="A27" s="226"/>
      <c r="B27" s="235" t="s">
        <v>148</v>
      </c>
      <c r="C27" s="226"/>
      <c r="D27" s="236">
        <v>3</v>
      </c>
      <c r="E27" s="236">
        <v>74</v>
      </c>
      <c r="F27" s="236">
        <v>93</v>
      </c>
      <c r="G27" s="236">
        <v>167</v>
      </c>
      <c r="H27" s="236">
        <v>0</v>
      </c>
      <c r="I27" s="236">
        <v>0</v>
      </c>
      <c r="J27" s="236">
        <v>0</v>
      </c>
      <c r="K27" s="236">
        <v>74</v>
      </c>
      <c r="L27" s="236">
        <v>93</v>
      </c>
      <c r="M27" s="236">
        <v>167</v>
      </c>
      <c r="N27" s="226"/>
      <c r="O27" s="222"/>
      <c r="P27" s="250"/>
    </row>
    <row r="28" spans="1:17" ht="12.6" customHeight="1" x14ac:dyDescent="0.2">
      <c r="A28" s="226"/>
      <c r="B28" s="235" t="s">
        <v>152</v>
      </c>
      <c r="C28" s="226"/>
      <c r="D28" s="236">
        <v>3</v>
      </c>
      <c r="E28" s="236">
        <v>97</v>
      </c>
      <c r="F28" s="236">
        <v>148</v>
      </c>
      <c r="G28" s="236">
        <v>245</v>
      </c>
      <c r="H28" s="236">
        <v>0</v>
      </c>
      <c r="I28" s="236">
        <v>0</v>
      </c>
      <c r="J28" s="236">
        <v>0</v>
      </c>
      <c r="K28" s="236">
        <v>97</v>
      </c>
      <c r="L28" s="236">
        <v>148</v>
      </c>
      <c r="M28" s="236">
        <v>245</v>
      </c>
      <c r="N28" s="226"/>
      <c r="O28" s="222"/>
      <c r="P28" s="250"/>
    </row>
    <row r="29" spans="1:17" ht="12.6" customHeight="1" x14ac:dyDescent="0.2">
      <c r="A29" s="226"/>
      <c r="B29" s="235" t="s">
        <v>232</v>
      </c>
      <c r="C29" s="226"/>
      <c r="D29" s="236">
        <v>3</v>
      </c>
      <c r="E29" s="236">
        <v>15</v>
      </c>
      <c r="F29" s="236">
        <v>81</v>
      </c>
      <c r="G29" s="236">
        <v>96</v>
      </c>
      <c r="H29" s="236">
        <v>0</v>
      </c>
      <c r="I29" s="236">
        <v>0</v>
      </c>
      <c r="J29" s="236">
        <v>0</v>
      </c>
      <c r="K29" s="236">
        <v>15</v>
      </c>
      <c r="L29" s="236">
        <v>81</v>
      </c>
      <c r="M29" s="236">
        <v>96</v>
      </c>
      <c r="N29" s="226"/>
      <c r="O29" s="222"/>
      <c r="P29" s="250"/>
    </row>
    <row r="30" spans="1:17" ht="12.6" customHeight="1" x14ac:dyDescent="0.2">
      <c r="A30" s="226"/>
      <c r="B30" s="235" t="s">
        <v>153</v>
      </c>
      <c r="C30" s="226"/>
      <c r="D30" s="236">
        <v>2</v>
      </c>
      <c r="E30" s="236">
        <v>38</v>
      </c>
      <c r="F30" s="236">
        <v>55</v>
      </c>
      <c r="G30" s="236">
        <v>93</v>
      </c>
      <c r="H30" s="236">
        <v>0</v>
      </c>
      <c r="I30" s="236">
        <v>0</v>
      </c>
      <c r="J30" s="236">
        <v>0</v>
      </c>
      <c r="K30" s="236">
        <v>38</v>
      </c>
      <c r="L30" s="236">
        <v>55</v>
      </c>
      <c r="M30" s="236">
        <v>93</v>
      </c>
      <c r="N30" s="226"/>
      <c r="O30" s="222"/>
      <c r="P30" s="250"/>
    </row>
    <row r="31" spans="1:17" ht="12.6" customHeight="1" x14ac:dyDescent="0.2">
      <c r="A31" s="226"/>
      <c r="B31" s="241" t="s">
        <v>26</v>
      </c>
      <c r="C31" s="241"/>
      <c r="D31" s="242">
        <f>SUM(D22:D30)</f>
        <v>103</v>
      </c>
      <c r="E31" s="242">
        <f t="shared" ref="E31:M31" si="0">SUM(E22:E30)</f>
        <v>874</v>
      </c>
      <c r="F31" s="242">
        <f t="shared" si="0"/>
        <v>1307</v>
      </c>
      <c r="G31" s="242">
        <f t="shared" si="0"/>
        <v>2181</v>
      </c>
      <c r="H31" s="242">
        <f t="shared" si="0"/>
        <v>939</v>
      </c>
      <c r="I31" s="242">
        <f t="shared" si="0"/>
        <v>998</v>
      </c>
      <c r="J31" s="242">
        <f t="shared" si="0"/>
        <v>1937</v>
      </c>
      <c r="K31" s="242">
        <f t="shared" si="0"/>
        <v>1813</v>
      </c>
      <c r="L31" s="242">
        <f t="shared" si="0"/>
        <v>2305</v>
      </c>
      <c r="M31" s="242">
        <f t="shared" si="0"/>
        <v>4118</v>
      </c>
      <c r="N31" s="226"/>
      <c r="O31" s="222"/>
      <c r="P31" s="250"/>
    </row>
    <row r="32" spans="1:17" s="248" customFormat="1" ht="18.600000000000001" customHeight="1" x14ac:dyDescent="0.2">
      <c r="A32" s="243"/>
      <c r="B32" s="244"/>
      <c r="C32" s="244"/>
      <c r="D32" s="245"/>
      <c r="E32" s="245"/>
      <c r="F32" s="245"/>
      <c r="G32" s="245"/>
      <c r="H32" s="323" t="s">
        <v>54</v>
      </c>
      <c r="I32" s="323"/>
      <c r="J32" s="323" t="s">
        <v>55</v>
      </c>
      <c r="K32" s="323"/>
      <c r="L32" s="323" t="s">
        <v>26</v>
      </c>
      <c r="M32" s="323"/>
      <c r="N32" s="243"/>
      <c r="O32" s="255"/>
      <c r="P32" s="256"/>
      <c r="Q32" s="255"/>
    </row>
    <row r="33" spans="1:17" ht="12.6" customHeight="1" x14ac:dyDescent="0.2">
      <c r="A33" s="226"/>
      <c r="B33" s="233" t="s">
        <v>241</v>
      </c>
      <c r="C33" s="233"/>
      <c r="D33" s="233"/>
      <c r="E33" s="234"/>
      <c r="F33" s="234"/>
      <c r="G33" s="234"/>
      <c r="H33" s="234"/>
      <c r="I33" s="234"/>
      <c r="J33" s="234"/>
      <c r="K33" s="234"/>
      <c r="L33" s="234"/>
      <c r="M33" s="234"/>
      <c r="N33" s="226"/>
      <c r="P33" s="250"/>
    </row>
    <row r="34" spans="1:17" ht="12.6" customHeight="1" x14ac:dyDescent="0.2">
      <c r="A34" s="226"/>
      <c r="B34" s="235" t="s">
        <v>242</v>
      </c>
      <c r="C34" s="226"/>
      <c r="D34" s="226"/>
      <c r="E34" s="236"/>
      <c r="F34" s="236"/>
      <c r="G34" s="236"/>
      <c r="H34" s="236"/>
      <c r="I34" s="236">
        <v>0</v>
      </c>
      <c r="J34" s="236"/>
      <c r="K34" s="236">
        <v>2</v>
      </c>
      <c r="L34" s="236"/>
      <c r="M34" s="236">
        <v>2</v>
      </c>
      <c r="N34" s="226"/>
      <c r="P34" s="250"/>
    </row>
    <row r="35" spans="1:17" ht="12.6" customHeight="1" x14ac:dyDescent="0.2">
      <c r="A35" s="226"/>
      <c r="B35" s="233" t="s">
        <v>243</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1</v>
      </c>
      <c r="J36" s="236"/>
      <c r="K36" s="236">
        <v>1</v>
      </c>
      <c r="L36" s="236"/>
      <c r="M36" s="236">
        <v>2</v>
      </c>
      <c r="N36" s="226"/>
      <c r="P36" s="250"/>
    </row>
    <row r="37" spans="1:17" ht="2.4500000000000002" customHeight="1" thickBot="1" x14ac:dyDescent="0.25">
      <c r="A37" s="226"/>
      <c r="B37" s="230"/>
      <c r="C37" s="230"/>
      <c r="D37" s="230"/>
      <c r="E37" s="230"/>
      <c r="F37" s="230"/>
      <c r="G37" s="230"/>
      <c r="H37" s="230"/>
      <c r="I37" s="230"/>
      <c r="J37" s="230"/>
      <c r="K37" s="230"/>
      <c r="L37" s="230"/>
      <c r="M37" s="230"/>
      <c r="N37" s="226"/>
    </row>
    <row r="38" spans="1:17" s="227" customFormat="1" ht="12.75" customHeight="1" x14ac:dyDescent="0.2">
      <c r="A38" s="226"/>
      <c r="B38" s="251" t="s">
        <v>206</v>
      </c>
      <c r="C38" s="226"/>
      <c r="D38" s="226"/>
      <c r="E38" s="226"/>
      <c r="F38" s="226"/>
      <c r="G38" s="226"/>
      <c r="H38" s="226"/>
      <c r="I38" s="226"/>
      <c r="J38" s="226"/>
      <c r="K38" s="226"/>
      <c r="L38" s="226"/>
      <c r="M38" s="226"/>
      <c r="N38" s="226"/>
      <c r="O38" s="249"/>
      <c r="P38" s="249"/>
      <c r="Q38" s="249"/>
    </row>
    <row r="39" spans="1:17" s="227" customFormat="1" ht="15.6" customHeight="1" x14ac:dyDescent="0.2">
      <c r="A39" s="226"/>
      <c r="B39" s="226"/>
      <c r="C39" s="226"/>
      <c r="D39" s="226"/>
      <c r="E39" s="226"/>
      <c r="F39" s="226"/>
      <c r="G39" s="226"/>
      <c r="H39" s="226"/>
      <c r="I39" s="226"/>
      <c r="J39" s="226"/>
      <c r="K39" s="226"/>
      <c r="L39" s="226"/>
      <c r="M39" s="226"/>
      <c r="N39" s="226"/>
      <c r="O39" s="249"/>
      <c r="P39" s="249"/>
      <c r="Q39" s="249"/>
    </row>
    <row r="40" spans="1:17" s="227" customFormat="1" ht="15" customHeight="1" x14ac:dyDescent="0.2">
      <c r="A40" s="226"/>
      <c r="B40" s="226"/>
      <c r="C40" s="226"/>
      <c r="D40" s="226"/>
      <c r="E40" s="226"/>
      <c r="F40" s="226"/>
      <c r="G40" s="226"/>
      <c r="H40" s="226"/>
      <c r="I40" s="226"/>
      <c r="J40" s="226"/>
      <c r="K40" s="226"/>
      <c r="L40" s="226"/>
      <c r="M40" s="226"/>
      <c r="N40" s="226"/>
      <c r="O40" s="249"/>
      <c r="P40" s="249"/>
      <c r="Q40" s="249"/>
    </row>
    <row r="41" spans="1:17" s="227" customFormat="1" ht="13.5" x14ac:dyDescent="0.2">
      <c r="A41" s="226"/>
      <c r="B41" s="253" t="s">
        <v>271</v>
      </c>
      <c r="C41" s="253"/>
      <c r="D41" s="253"/>
      <c r="E41" s="253"/>
      <c r="F41" s="253"/>
      <c r="G41" s="253"/>
      <c r="H41" s="253"/>
      <c r="I41" s="253"/>
      <c r="J41" s="253"/>
      <c r="K41" s="253"/>
      <c r="L41" s="253"/>
      <c r="M41" s="253"/>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ht="10.15" customHeigh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ht="13.5" x14ac:dyDescent="0.2">
      <c r="A50" s="226"/>
      <c r="B50" s="134"/>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ht="12" customHeight="1" x14ac:dyDescent="0.2">
      <c r="A60" s="226"/>
      <c r="B60" s="226"/>
      <c r="C60" s="226"/>
      <c r="D60" s="226"/>
      <c r="E60" s="226"/>
      <c r="F60" s="226"/>
      <c r="G60" s="226"/>
      <c r="H60" s="226"/>
      <c r="I60" s="226"/>
      <c r="J60" s="226"/>
      <c r="K60" s="226"/>
      <c r="L60" s="226"/>
      <c r="M60" s="226"/>
      <c r="N60" s="226"/>
      <c r="O60" s="249"/>
      <c r="P60" s="249"/>
      <c r="Q60" s="249"/>
    </row>
    <row r="61" spans="1:17" s="227" customFormat="1" ht="7.9" customHeight="1" x14ac:dyDescent="0.2">
      <c r="A61" s="226"/>
      <c r="B61" s="226"/>
      <c r="C61" s="226"/>
      <c r="D61" s="226"/>
      <c r="E61" s="226"/>
      <c r="F61" s="226"/>
      <c r="G61" s="226"/>
      <c r="H61" s="226"/>
      <c r="I61" s="226"/>
      <c r="J61" s="226"/>
      <c r="K61" s="226"/>
      <c r="L61" s="226"/>
      <c r="M61" s="226"/>
      <c r="N61" s="226"/>
      <c r="O61" s="249"/>
      <c r="P61" s="249"/>
      <c r="Q61" s="249"/>
    </row>
    <row r="62" spans="1:17" s="227" customFormat="1" x14ac:dyDescent="0.2">
      <c r="A62" s="226"/>
      <c r="B62" s="226"/>
      <c r="C62" s="226"/>
      <c r="D62" s="226"/>
      <c r="E62" s="226"/>
      <c r="F62" s="226"/>
      <c r="G62" s="226"/>
      <c r="H62" s="226"/>
      <c r="I62" s="226"/>
      <c r="J62" s="226"/>
      <c r="K62" s="226"/>
      <c r="L62" s="226"/>
      <c r="M62" s="226"/>
      <c r="N62" s="226"/>
      <c r="O62" s="249"/>
      <c r="P62" s="249"/>
      <c r="Q62" s="249"/>
    </row>
    <row r="63" spans="1:17" s="227" customFormat="1" ht="10.9" customHeight="1" x14ac:dyDescent="0.2">
      <c r="A63" s="226"/>
      <c r="B63" s="226"/>
      <c r="C63" s="226"/>
      <c r="D63" s="226"/>
      <c r="E63" s="226"/>
      <c r="F63" s="226"/>
      <c r="G63" s="226"/>
      <c r="H63" s="226"/>
      <c r="I63" s="226"/>
      <c r="J63" s="226"/>
      <c r="K63" s="226"/>
      <c r="L63" s="226"/>
      <c r="M63" s="226"/>
      <c r="N63" s="226"/>
      <c r="O63" s="249"/>
      <c r="P63" s="249"/>
      <c r="Q63" s="249"/>
    </row>
    <row r="64" spans="1:17" s="227" customFormat="1" ht="15" customHeight="1" x14ac:dyDescent="0.2">
      <c r="A64" s="226"/>
      <c r="B64" s="226"/>
      <c r="C64" s="226"/>
      <c r="D64" s="226"/>
      <c r="E64" s="324">
        <v>32</v>
      </c>
      <c r="F64" s="324"/>
      <c r="G64" s="324"/>
      <c r="H64" s="324"/>
      <c r="I64" s="324"/>
      <c r="J64" s="324"/>
      <c r="K64" s="324"/>
      <c r="L64" s="324"/>
      <c r="M64" s="324"/>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ht="9" customHeight="1" x14ac:dyDescent="0.2">
      <c r="A66" s="226"/>
      <c r="B66" s="226"/>
      <c r="C66" s="226"/>
      <c r="D66" s="226"/>
      <c r="E66" s="226"/>
      <c r="F66" s="226"/>
      <c r="G66" s="226"/>
      <c r="H66" s="226"/>
      <c r="I66" s="226"/>
      <c r="J66" s="226"/>
      <c r="K66" s="226"/>
      <c r="L66" s="226"/>
      <c r="M66" s="226"/>
      <c r="N66" s="226"/>
      <c r="O66" s="249"/>
      <c r="P66" s="249"/>
      <c r="Q66" s="249"/>
    </row>
    <row r="67" spans="1:17" s="227" customFormat="1" x14ac:dyDescent="0.2">
      <c r="A67" s="249"/>
      <c r="B67" s="249"/>
      <c r="C67" s="249"/>
      <c r="D67" s="249"/>
      <c r="E67" s="249"/>
      <c r="F67" s="249"/>
      <c r="G67" s="249"/>
      <c r="H67" s="249"/>
      <c r="I67" s="249"/>
      <c r="J67" s="249"/>
      <c r="K67" s="249"/>
      <c r="L67" s="249"/>
      <c r="M67" s="249"/>
      <c r="N67" s="249"/>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sheetData>
  <mergeCells count="16">
    <mergeCell ref="B7:M7"/>
    <mergeCell ref="B10:M10"/>
    <mergeCell ref="B12:D13"/>
    <mergeCell ref="E12:G12"/>
    <mergeCell ref="H12:J12"/>
    <mergeCell ref="K12:M12"/>
    <mergeCell ref="H32:I32"/>
    <mergeCell ref="J32:K32"/>
    <mergeCell ref="L32:M32"/>
    <mergeCell ref="E64:M64"/>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5648-2871-4208-9BB0-08010BB48601}">
  <dimension ref="A1:Q70"/>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272</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110684</v>
      </c>
      <c r="Q14" s="250">
        <f>F15</f>
        <v>124248</v>
      </c>
    </row>
    <row r="15" spans="1:17" ht="12.6" customHeight="1" x14ac:dyDescent="0.2">
      <c r="A15" s="226"/>
      <c r="B15" s="235" t="s">
        <v>235</v>
      </c>
      <c r="C15" s="226"/>
      <c r="D15" s="226"/>
      <c r="E15" s="236">
        <v>110684</v>
      </c>
      <c r="F15" s="236">
        <v>124248</v>
      </c>
      <c r="G15" s="236">
        <v>234932</v>
      </c>
      <c r="H15" s="236">
        <v>9371</v>
      </c>
      <c r="I15" s="236">
        <v>13176</v>
      </c>
      <c r="J15" s="236">
        <v>22547</v>
      </c>
      <c r="K15" s="236">
        <v>120055</v>
      </c>
      <c r="L15" s="236">
        <v>137424</v>
      </c>
      <c r="M15" s="236">
        <v>257479</v>
      </c>
      <c r="N15" s="226"/>
      <c r="O15" s="249" t="s">
        <v>70</v>
      </c>
      <c r="P15" s="250">
        <f>H15</f>
        <v>9371</v>
      </c>
      <c r="Q15" s="250">
        <f>I15</f>
        <v>13176</v>
      </c>
    </row>
    <row r="16" spans="1:17" ht="12.6" customHeight="1" x14ac:dyDescent="0.2">
      <c r="A16" s="226"/>
      <c r="B16" s="233" t="s">
        <v>236</v>
      </c>
      <c r="C16" s="233"/>
      <c r="D16" s="233"/>
      <c r="E16" s="234"/>
      <c r="F16" s="234"/>
      <c r="G16" s="234"/>
      <c r="H16" s="234"/>
      <c r="I16" s="234"/>
      <c r="J16" s="234"/>
      <c r="K16" s="234"/>
      <c r="L16" s="234"/>
      <c r="M16" s="234"/>
      <c r="N16" s="226"/>
      <c r="P16" s="250"/>
    </row>
    <row r="17" spans="1:16" ht="12.6" customHeight="1" x14ac:dyDescent="0.2">
      <c r="A17" s="226"/>
      <c r="B17" s="235" t="s">
        <v>237</v>
      </c>
      <c r="C17" s="226"/>
      <c r="D17" s="226"/>
      <c r="E17" s="236">
        <v>101036</v>
      </c>
      <c r="F17" s="236">
        <v>112673</v>
      </c>
      <c r="G17" s="236">
        <v>213709</v>
      </c>
      <c r="H17" s="236">
        <v>6494</v>
      </c>
      <c r="I17" s="236">
        <v>9464</v>
      </c>
      <c r="J17" s="236">
        <v>15958</v>
      </c>
      <c r="K17" s="236">
        <v>107530</v>
      </c>
      <c r="L17" s="236">
        <v>122137</v>
      </c>
      <c r="M17" s="236">
        <v>229667</v>
      </c>
      <c r="N17" s="226"/>
      <c r="P17" s="250"/>
    </row>
    <row r="18" spans="1:16" ht="12.6" customHeight="1" x14ac:dyDescent="0.2">
      <c r="A18" s="226"/>
      <c r="B18" s="233" t="s">
        <v>238</v>
      </c>
      <c r="C18" s="233"/>
      <c r="D18" s="233"/>
      <c r="E18" s="234"/>
      <c r="F18" s="234"/>
      <c r="G18" s="234"/>
      <c r="H18" s="234"/>
      <c r="I18" s="234"/>
      <c r="J18" s="234"/>
      <c r="K18" s="234"/>
      <c r="L18" s="234"/>
      <c r="M18" s="234"/>
      <c r="N18" s="226"/>
      <c r="P18" s="250"/>
    </row>
    <row r="19" spans="1:16" ht="15" customHeight="1" x14ac:dyDescent="0.2">
      <c r="A19" s="226"/>
      <c r="B19" s="325" t="s">
        <v>145</v>
      </c>
      <c r="C19" s="325"/>
      <c r="D19" s="326" t="s">
        <v>239</v>
      </c>
      <c r="E19" s="327" t="s">
        <v>240</v>
      </c>
      <c r="F19" s="327"/>
      <c r="G19" s="327"/>
      <c r="H19" s="327"/>
      <c r="I19" s="327"/>
      <c r="J19" s="327"/>
      <c r="K19" s="327"/>
      <c r="L19" s="327"/>
      <c r="M19" s="327"/>
      <c r="N19" s="226"/>
      <c r="P19" s="250"/>
    </row>
    <row r="20" spans="1:16" ht="15" customHeight="1" x14ac:dyDescent="0.2">
      <c r="A20" s="226"/>
      <c r="B20" s="325"/>
      <c r="C20" s="325"/>
      <c r="D20" s="326"/>
      <c r="E20" s="327" t="s">
        <v>60</v>
      </c>
      <c r="F20" s="327"/>
      <c r="G20" s="327"/>
      <c r="H20" s="327" t="s">
        <v>70</v>
      </c>
      <c r="I20" s="327"/>
      <c r="J20" s="327"/>
      <c r="K20" s="327" t="s">
        <v>26</v>
      </c>
      <c r="L20" s="327"/>
      <c r="M20" s="327"/>
      <c r="N20" s="226"/>
      <c r="P20" s="250"/>
    </row>
    <row r="21" spans="1:16"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6" ht="12.6" customHeight="1" x14ac:dyDescent="0.2">
      <c r="A22" s="226"/>
      <c r="B22" s="235" t="s">
        <v>148</v>
      </c>
      <c r="C22" s="226"/>
      <c r="D22" s="236">
        <v>115</v>
      </c>
      <c r="E22" s="236">
        <v>700</v>
      </c>
      <c r="F22" s="236">
        <v>1005</v>
      </c>
      <c r="G22" s="236">
        <v>1705</v>
      </c>
      <c r="H22" s="236">
        <v>1758</v>
      </c>
      <c r="I22" s="236">
        <v>2238</v>
      </c>
      <c r="J22" s="236">
        <v>3996</v>
      </c>
      <c r="K22" s="236">
        <v>2458</v>
      </c>
      <c r="L22" s="236">
        <v>3243</v>
      </c>
      <c r="M22" s="236">
        <v>5701</v>
      </c>
      <c r="N22" s="226"/>
      <c r="O22" s="222"/>
      <c r="P22" s="250"/>
    </row>
    <row r="23" spans="1:16" ht="12.6" customHeight="1" x14ac:dyDescent="0.2">
      <c r="A23" s="226"/>
      <c r="B23" s="235" t="s">
        <v>149</v>
      </c>
      <c r="C23" s="226"/>
      <c r="D23" s="236">
        <v>57</v>
      </c>
      <c r="E23" s="236">
        <v>272</v>
      </c>
      <c r="F23" s="236">
        <v>395</v>
      </c>
      <c r="G23" s="236">
        <v>667</v>
      </c>
      <c r="H23" s="236">
        <v>123</v>
      </c>
      <c r="I23" s="236">
        <v>172</v>
      </c>
      <c r="J23" s="236">
        <v>295</v>
      </c>
      <c r="K23" s="236">
        <v>395</v>
      </c>
      <c r="L23" s="236">
        <v>567</v>
      </c>
      <c r="M23" s="236">
        <v>962</v>
      </c>
      <c r="N23" s="226"/>
      <c r="O23" s="222"/>
      <c r="P23" s="250"/>
    </row>
    <row r="24" spans="1:16" ht="12.6" customHeight="1" x14ac:dyDescent="0.2">
      <c r="A24" s="226"/>
      <c r="B24" s="235" t="s">
        <v>154</v>
      </c>
      <c r="C24" s="226"/>
      <c r="D24" s="236">
        <v>43</v>
      </c>
      <c r="E24" s="236">
        <v>2112</v>
      </c>
      <c r="F24" s="236">
        <v>2912</v>
      </c>
      <c r="G24" s="236">
        <v>5024</v>
      </c>
      <c r="H24" s="236">
        <v>863</v>
      </c>
      <c r="I24" s="236">
        <v>1103</v>
      </c>
      <c r="J24" s="236">
        <v>1966</v>
      </c>
      <c r="K24" s="236">
        <v>2975</v>
      </c>
      <c r="L24" s="236">
        <v>4015</v>
      </c>
      <c r="M24" s="236">
        <v>6990</v>
      </c>
      <c r="N24" s="226"/>
      <c r="O24" s="222"/>
      <c r="P24" s="250"/>
    </row>
    <row r="25" spans="1:16" ht="12.6" customHeight="1" x14ac:dyDescent="0.2">
      <c r="A25" s="226"/>
      <c r="B25" s="235" t="s">
        <v>153</v>
      </c>
      <c r="C25" s="226"/>
      <c r="D25" s="236">
        <v>26</v>
      </c>
      <c r="E25" s="236">
        <v>692</v>
      </c>
      <c r="F25" s="236">
        <v>750</v>
      </c>
      <c r="G25" s="236">
        <v>1442</v>
      </c>
      <c r="H25" s="236">
        <v>0</v>
      </c>
      <c r="I25" s="236">
        <v>0</v>
      </c>
      <c r="J25" s="236">
        <v>0</v>
      </c>
      <c r="K25" s="236">
        <v>692</v>
      </c>
      <c r="L25" s="236">
        <v>750</v>
      </c>
      <c r="M25" s="236">
        <v>1442</v>
      </c>
      <c r="N25" s="226"/>
      <c r="O25" s="222"/>
      <c r="P25" s="250"/>
    </row>
    <row r="26" spans="1:16" s="249" customFormat="1" ht="12.6" customHeight="1" x14ac:dyDescent="0.2">
      <c r="A26" s="226"/>
      <c r="B26" s="235" t="s">
        <v>152</v>
      </c>
      <c r="C26" s="226"/>
      <c r="D26" s="236">
        <v>16</v>
      </c>
      <c r="E26" s="236">
        <v>2428</v>
      </c>
      <c r="F26" s="236">
        <v>3061</v>
      </c>
      <c r="G26" s="236">
        <v>5489</v>
      </c>
      <c r="H26" s="236">
        <v>0</v>
      </c>
      <c r="I26" s="236">
        <v>0</v>
      </c>
      <c r="J26" s="236">
        <v>0</v>
      </c>
      <c r="K26" s="236">
        <v>2428</v>
      </c>
      <c r="L26" s="236">
        <v>3061</v>
      </c>
      <c r="M26" s="236">
        <v>5489</v>
      </c>
      <c r="N26" s="226"/>
      <c r="O26" s="222"/>
      <c r="P26" s="250"/>
    </row>
    <row r="27" spans="1:16" s="249" customFormat="1" ht="12.6" customHeight="1" x14ac:dyDescent="0.2">
      <c r="A27" s="226"/>
      <c r="B27" s="235" t="s">
        <v>193</v>
      </c>
      <c r="C27" s="226"/>
      <c r="D27" s="236">
        <v>7</v>
      </c>
      <c r="E27" s="236">
        <v>1914</v>
      </c>
      <c r="F27" s="236">
        <v>2087</v>
      </c>
      <c r="G27" s="236">
        <v>4001</v>
      </c>
      <c r="H27" s="236">
        <v>0</v>
      </c>
      <c r="I27" s="236">
        <v>0</v>
      </c>
      <c r="J27" s="236">
        <v>0</v>
      </c>
      <c r="K27" s="236">
        <v>1914</v>
      </c>
      <c r="L27" s="236">
        <v>2087</v>
      </c>
      <c r="M27" s="236">
        <v>4001</v>
      </c>
      <c r="N27" s="226"/>
      <c r="O27" s="222"/>
      <c r="P27" s="250"/>
    </row>
    <row r="28" spans="1:16" s="249" customFormat="1" ht="12.6" customHeight="1" x14ac:dyDescent="0.2">
      <c r="A28" s="226"/>
      <c r="B28" s="235" t="s">
        <v>150</v>
      </c>
      <c r="C28" s="226"/>
      <c r="D28" s="236">
        <v>6</v>
      </c>
      <c r="E28" s="236">
        <v>78134</v>
      </c>
      <c r="F28" s="236">
        <v>87037</v>
      </c>
      <c r="G28" s="236">
        <v>165171</v>
      </c>
      <c r="H28" s="236">
        <v>1345</v>
      </c>
      <c r="I28" s="236">
        <v>1650</v>
      </c>
      <c r="J28" s="236">
        <v>2995</v>
      </c>
      <c r="K28" s="236">
        <v>79479</v>
      </c>
      <c r="L28" s="236">
        <v>88687</v>
      </c>
      <c r="M28" s="236">
        <v>168166</v>
      </c>
      <c r="N28" s="226"/>
      <c r="O28" s="222"/>
      <c r="P28" s="250"/>
    </row>
    <row r="29" spans="1:16" s="249" customFormat="1" ht="12.6" customHeight="1" x14ac:dyDescent="0.2">
      <c r="A29" s="226"/>
      <c r="B29" s="235" t="s">
        <v>155</v>
      </c>
      <c r="C29" s="226"/>
      <c r="D29" s="236">
        <v>4</v>
      </c>
      <c r="E29" s="236">
        <v>2671</v>
      </c>
      <c r="F29" s="236">
        <v>2830</v>
      </c>
      <c r="G29" s="236">
        <v>5501</v>
      </c>
      <c r="H29" s="236">
        <v>0</v>
      </c>
      <c r="I29" s="236">
        <v>0</v>
      </c>
      <c r="J29" s="236">
        <v>0</v>
      </c>
      <c r="K29" s="236">
        <v>2671</v>
      </c>
      <c r="L29" s="236">
        <v>2830</v>
      </c>
      <c r="M29" s="236">
        <v>5501</v>
      </c>
      <c r="N29" s="226"/>
      <c r="O29" s="222"/>
      <c r="P29" s="250"/>
    </row>
    <row r="30" spans="1:16" s="249" customFormat="1" ht="12.6" customHeight="1" x14ac:dyDescent="0.2">
      <c r="A30" s="226"/>
      <c r="B30" s="235" t="s">
        <v>157</v>
      </c>
      <c r="C30" s="226"/>
      <c r="D30" s="236">
        <v>3</v>
      </c>
      <c r="E30" s="236">
        <v>105</v>
      </c>
      <c r="F30" s="236">
        <v>110</v>
      </c>
      <c r="G30" s="236">
        <v>215</v>
      </c>
      <c r="H30" s="236">
        <v>0</v>
      </c>
      <c r="I30" s="236">
        <v>0</v>
      </c>
      <c r="J30" s="236">
        <v>0</v>
      </c>
      <c r="K30" s="236">
        <v>105</v>
      </c>
      <c r="L30" s="236">
        <v>110</v>
      </c>
      <c r="M30" s="236">
        <v>215</v>
      </c>
      <c r="N30" s="226"/>
      <c r="O30" s="222"/>
      <c r="P30" s="250"/>
    </row>
    <row r="31" spans="1:16" ht="12.6" customHeight="1" x14ac:dyDescent="0.2">
      <c r="A31" s="226"/>
      <c r="B31" s="235" t="s">
        <v>159</v>
      </c>
      <c r="C31" s="226"/>
      <c r="D31" s="236">
        <v>3</v>
      </c>
      <c r="E31" s="236">
        <v>377</v>
      </c>
      <c r="F31" s="236">
        <v>139</v>
      </c>
      <c r="G31" s="236">
        <v>516</v>
      </c>
      <c r="H31" s="236">
        <v>8</v>
      </c>
      <c r="I31" s="236">
        <v>8</v>
      </c>
      <c r="J31" s="236">
        <v>16</v>
      </c>
      <c r="K31" s="236">
        <v>385</v>
      </c>
      <c r="L31" s="236">
        <v>147</v>
      </c>
      <c r="M31" s="236">
        <v>532</v>
      </c>
      <c r="N31" s="226"/>
      <c r="O31" s="222"/>
      <c r="P31" s="250"/>
    </row>
    <row r="32" spans="1:16" ht="12.6" customHeight="1" x14ac:dyDescent="0.2">
      <c r="A32" s="226"/>
      <c r="B32" s="241" t="s">
        <v>26</v>
      </c>
      <c r="C32" s="241"/>
      <c r="D32" s="242">
        <f>SUM(D22:D31)</f>
        <v>280</v>
      </c>
      <c r="E32" s="242">
        <f t="shared" ref="E32:M32" si="0">SUM(E22:E31)</f>
        <v>89405</v>
      </c>
      <c r="F32" s="242">
        <f t="shared" si="0"/>
        <v>100326</v>
      </c>
      <c r="G32" s="242">
        <f t="shared" si="0"/>
        <v>189731</v>
      </c>
      <c r="H32" s="242">
        <f t="shared" si="0"/>
        <v>4097</v>
      </c>
      <c r="I32" s="242">
        <f t="shared" si="0"/>
        <v>5171</v>
      </c>
      <c r="J32" s="242">
        <f t="shared" si="0"/>
        <v>9268</v>
      </c>
      <c r="K32" s="242">
        <f t="shared" si="0"/>
        <v>93502</v>
      </c>
      <c r="L32" s="242">
        <f t="shared" si="0"/>
        <v>105497</v>
      </c>
      <c r="M32" s="242">
        <f t="shared" si="0"/>
        <v>198999</v>
      </c>
      <c r="N32" s="226"/>
      <c r="O32" s="222"/>
      <c r="P32" s="250"/>
    </row>
    <row r="33" spans="1:17" s="248" customFormat="1" ht="18.600000000000001" customHeight="1" x14ac:dyDescent="0.2">
      <c r="A33" s="243"/>
      <c r="B33" s="244"/>
      <c r="C33" s="244"/>
      <c r="D33" s="245"/>
      <c r="E33" s="245"/>
      <c r="F33" s="245"/>
      <c r="G33" s="245"/>
      <c r="H33" s="323" t="s">
        <v>54</v>
      </c>
      <c r="I33" s="323"/>
      <c r="J33" s="323" t="s">
        <v>55</v>
      </c>
      <c r="K33" s="323"/>
      <c r="L33" s="323" t="s">
        <v>26</v>
      </c>
      <c r="M33" s="323"/>
      <c r="N33" s="243"/>
      <c r="O33" s="255"/>
      <c r="P33" s="256"/>
      <c r="Q33" s="255"/>
    </row>
    <row r="34" spans="1:17" ht="12.6" customHeight="1" x14ac:dyDescent="0.2">
      <c r="A34" s="226"/>
      <c r="B34" s="233" t="s">
        <v>241</v>
      </c>
      <c r="C34" s="233"/>
      <c r="D34" s="233"/>
      <c r="E34" s="234"/>
      <c r="F34" s="234"/>
      <c r="G34" s="234"/>
      <c r="H34" s="234"/>
      <c r="I34" s="234"/>
      <c r="J34" s="234"/>
      <c r="K34" s="234"/>
      <c r="L34" s="234"/>
      <c r="M34" s="234"/>
      <c r="N34" s="226"/>
      <c r="P34" s="250"/>
    </row>
    <row r="35" spans="1:17" ht="12.6" customHeight="1" x14ac:dyDescent="0.2">
      <c r="A35" s="226"/>
      <c r="B35" s="235" t="s">
        <v>242</v>
      </c>
      <c r="C35" s="226"/>
      <c r="D35" s="226"/>
      <c r="E35" s="236"/>
      <c r="F35" s="236"/>
      <c r="G35" s="236"/>
      <c r="H35" s="236"/>
      <c r="I35" s="236">
        <v>84</v>
      </c>
      <c r="J35" s="236"/>
      <c r="K35" s="236">
        <v>22</v>
      </c>
      <c r="L35" s="236"/>
      <c r="M35" s="236">
        <v>106</v>
      </c>
      <c r="N35" s="226"/>
      <c r="P35" s="250"/>
    </row>
    <row r="36" spans="1:17" ht="12.6" customHeight="1" x14ac:dyDescent="0.2">
      <c r="A36" s="226"/>
      <c r="B36" s="233" t="s">
        <v>243</v>
      </c>
      <c r="C36" s="233"/>
      <c r="D36" s="233"/>
      <c r="E36" s="234"/>
      <c r="F36" s="234"/>
      <c r="G36" s="234"/>
      <c r="H36" s="234"/>
      <c r="I36" s="234"/>
      <c r="J36" s="234"/>
      <c r="K36" s="234"/>
      <c r="L36" s="234"/>
      <c r="M36" s="234"/>
      <c r="N36" s="226"/>
      <c r="P36" s="250"/>
    </row>
    <row r="37" spans="1:17" ht="12.6" customHeight="1" x14ac:dyDescent="0.2">
      <c r="A37" s="226"/>
      <c r="B37" s="235" t="s">
        <v>242</v>
      </c>
      <c r="C37" s="226"/>
      <c r="D37" s="226"/>
      <c r="E37" s="236"/>
      <c r="F37" s="236"/>
      <c r="G37" s="236"/>
      <c r="H37" s="236"/>
      <c r="I37" s="236">
        <v>24</v>
      </c>
      <c r="J37" s="236"/>
      <c r="K37" s="236">
        <v>17</v>
      </c>
      <c r="L37" s="236"/>
      <c r="M37" s="236">
        <v>41</v>
      </c>
      <c r="N37" s="226"/>
      <c r="P37" s="250"/>
    </row>
    <row r="38" spans="1:17" ht="2.4500000000000002" customHeight="1" thickBot="1" x14ac:dyDescent="0.25">
      <c r="A38" s="226"/>
      <c r="B38" s="230"/>
      <c r="C38" s="230"/>
      <c r="D38" s="230"/>
      <c r="E38" s="230"/>
      <c r="F38" s="230"/>
      <c r="G38" s="230"/>
      <c r="H38" s="230"/>
      <c r="I38" s="230"/>
      <c r="J38" s="230"/>
      <c r="K38" s="230"/>
      <c r="L38" s="230"/>
      <c r="M38" s="230"/>
      <c r="N38" s="226"/>
    </row>
    <row r="39" spans="1:17" s="227" customFormat="1" ht="12.75" customHeight="1" x14ac:dyDescent="0.2">
      <c r="A39" s="226"/>
      <c r="B39" s="251" t="s">
        <v>206</v>
      </c>
      <c r="C39" s="226"/>
      <c r="D39" s="226"/>
      <c r="E39" s="226"/>
      <c r="F39" s="226"/>
      <c r="G39" s="226"/>
      <c r="H39" s="226"/>
      <c r="I39" s="226"/>
      <c r="J39" s="226"/>
      <c r="K39" s="226"/>
      <c r="L39" s="226"/>
      <c r="M39" s="226"/>
      <c r="N39" s="226"/>
      <c r="O39" s="249"/>
      <c r="P39" s="249"/>
      <c r="Q39" s="249"/>
    </row>
    <row r="40" spans="1:17" s="227" customFormat="1" x14ac:dyDescent="0.2">
      <c r="A40" s="226"/>
      <c r="B40" s="226"/>
      <c r="C40" s="226"/>
      <c r="D40" s="226"/>
      <c r="E40" s="226"/>
      <c r="F40" s="226"/>
      <c r="G40" s="226"/>
      <c r="H40" s="226"/>
      <c r="I40" s="226"/>
      <c r="J40" s="226"/>
      <c r="K40" s="226"/>
      <c r="L40" s="226"/>
      <c r="M40" s="226"/>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ht="13.5" x14ac:dyDescent="0.2">
      <c r="A42" s="226"/>
      <c r="B42" s="253" t="s">
        <v>273</v>
      </c>
      <c r="C42" s="253"/>
      <c r="D42" s="253"/>
      <c r="E42" s="253"/>
      <c r="F42" s="253"/>
      <c r="G42" s="253"/>
      <c r="H42" s="253"/>
      <c r="I42" s="253"/>
      <c r="J42" s="253"/>
      <c r="K42" s="253"/>
      <c r="L42" s="253"/>
      <c r="M42" s="253"/>
      <c r="N42" s="226"/>
      <c r="O42" s="249"/>
      <c r="P42" s="249"/>
      <c r="Q42" s="249"/>
    </row>
    <row r="43" spans="1:17" s="227" customFormat="1" ht="10.15" customHeigh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ht="13.5" x14ac:dyDescent="0.2">
      <c r="A48" s="226"/>
      <c r="B48" s="134"/>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ht="12" customHeight="1" x14ac:dyDescent="0.2">
      <c r="A58" s="226"/>
      <c r="B58" s="226"/>
      <c r="C58" s="226"/>
      <c r="D58" s="226"/>
      <c r="E58" s="226"/>
      <c r="F58" s="226"/>
      <c r="G58" s="226"/>
      <c r="H58" s="226"/>
      <c r="I58" s="226"/>
      <c r="J58" s="226"/>
      <c r="K58" s="226"/>
      <c r="L58" s="226"/>
      <c r="M58" s="226"/>
      <c r="N58" s="226"/>
      <c r="O58" s="249"/>
      <c r="P58" s="249"/>
      <c r="Q58" s="249"/>
    </row>
    <row r="59" spans="1:17" s="227" customFormat="1" ht="7.9" customHeigh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ht="10.9" customHeight="1" x14ac:dyDescent="0.2">
      <c r="A61" s="226"/>
      <c r="B61" s="226"/>
      <c r="C61" s="226"/>
      <c r="D61" s="226"/>
      <c r="E61" s="226"/>
      <c r="F61" s="226"/>
      <c r="G61" s="226"/>
      <c r="H61" s="226"/>
      <c r="I61" s="226"/>
      <c r="J61" s="226"/>
      <c r="K61" s="226"/>
      <c r="L61" s="226"/>
      <c r="M61" s="226"/>
      <c r="N61" s="226"/>
      <c r="O61" s="249"/>
      <c r="P61" s="249"/>
      <c r="Q61" s="249"/>
    </row>
    <row r="62" spans="1:17" s="227" customFormat="1" ht="6.6" customHeight="1" x14ac:dyDescent="0.2">
      <c r="A62" s="226"/>
      <c r="B62" s="226"/>
      <c r="C62" s="226"/>
      <c r="D62" s="226"/>
      <c r="E62" s="226"/>
      <c r="F62" s="226"/>
      <c r="G62" s="226"/>
      <c r="H62" s="226"/>
      <c r="I62" s="226"/>
      <c r="J62" s="226"/>
      <c r="K62" s="226"/>
      <c r="L62" s="226"/>
      <c r="M62" s="226"/>
      <c r="N62" s="226"/>
      <c r="O62" s="249"/>
      <c r="P62" s="249"/>
      <c r="Q62" s="249"/>
    </row>
    <row r="63" spans="1:17" s="227" customFormat="1" ht="7.15" customHeight="1" x14ac:dyDescent="0.2">
      <c r="A63" s="226"/>
      <c r="B63" s="226"/>
      <c r="C63" s="226"/>
      <c r="D63" s="226"/>
      <c r="E63" s="226"/>
      <c r="F63" s="226"/>
      <c r="G63" s="226"/>
      <c r="H63" s="226"/>
      <c r="I63" s="226"/>
      <c r="J63" s="226"/>
      <c r="K63" s="226"/>
      <c r="L63" s="226"/>
      <c r="M63" s="226"/>
      <c r="N63" s="226"/>
      <c r="O63" s="249"/>
      <c r="P63" s="249"/>
      <c r="Q63" s="249"/>
    </row>
    <row r="64" spans="1:17" s="227" customFormat="1" ht="15" customHeight="1" x14ac:dyDescent="0.2">
      <c r="A64" s="226"/>
      <c r="B64" s="226"/>
      <c r="C64" s="226"/>
      <c r="D64" s="226"/>
      <c r="E64" s="324">
        <v>33</v>
      </c>
      <c r="F64" s="324"/>
      <c r="G64" s="324"/>
      <c r="H64" s="324"/>
      <c r="I64" s="324"/>
      <c r="J64" s="324"/>
      <c r="K64" s="324"/>
      <c r="L64" s="324"/>
      <c r="M64" s="324"/>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ht="9" customHeight="1" x14ac:dyDescent="0.2">
      <c r="A66" s="226"/>
      <c r="B66" s="226"/>
      <c r="C66" s="226"/>
      <c r="D66" s="226"/>
      <c r="E66" s="226"/>
      <c r="F66" s="226"/>
      <c r="G66" s="226"/>
      <c r="H66" s="226"/>
      <c r="I66" s="226"/>
      <c r="J66" s="226"/>
      <c r="K66" s="226"/>
      <c r="L66" s="226"/>
      <c r="M66" s="226"/>
      <c r="N66" s="226"/>
      <c r="O66" s="249"/>
      <c r="P66" s="249"/>
      <c r="Q66" s="249"/>
    </row>
    <row r="67" spans="1:17" s="227" customFormat="1" x14ac:dyDescent="0.2">
      <c r="A67" s="249"/>
      <c r="B67" s="249"/>
      <c r="C67" s="249"/>
      <c r="D67" s="249"/>
      <c r="E67" s="249"/>
      <c r="F67" s="249"/>
      <c r="G67" s="249"/>
      <c r="H67" s="249"/>
      <c r="I67" s="249"/>
      <c r="J67" s="249"/>
      <c r="K67" s="249"/>
      <c r="L67" s="249"/>
      <c r="M67" s="249"/>
      <c r="N67" s="249"/>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sheetData>
  <mergeCells count="16">
    <mergeCell ref="B7:M7"/>
    <mergeCell ref="B10:M10"/>
    <mergeCell ref="B12:D13"/>
    <mergeCell ref="E12:G12"/>
    <mergeCell ref="H12:J12"/>
    <mergeCell ref="K12:M12"/>
    <mergeCell ref="H33:I33"/>
    <mergeCell ref="J33:K33"/>
    <mergeCell ref="L33:M33"/>
    <mergeCell ref="E64:M64"/>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6F23-FECD-401A-B320-27D2578B9705}">
  <dimension ref="A1:Q69"/>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274</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78713</v>
      </c>
      <c r="Q14" s="250">
        <f>F15</f>
        <v>94186</v>
      </c>
    </row>
    <row r="15" spans="1:17" ht="12.6" customHeight="1" x14ac:dyDescent="0.2">
      <c r="A15" s="226"/>
      <c r="B15" s="235" t="s">
        <v>235</v>
      </c>
      <c r="C15" s="226"/>
      <c r="D15" s="226"/>
      <c r="E15" s="236">
        <v>78713</v>
      </c>
      <c r="F15" s="236">
        <v>94186</v>
      </c>
      <c r="G15" s="236">
        <v>172899</v>
      </c>
      <c r="H15" s="236">
        <v>13668</v>
      </c>
      <c r="I15" s="236">
        <v>14555</v>
      </c>
      <c r="J15" s="236">
        <v>28223</v>
      </c>
      <c r="K15" s="236">
        <v>92381</v>
      </c>
      <c r="L15" s="236">
        <v>108741</v>
      </c>
      <c r="M15" s="236">
        <v>201122</v>
      </c>
      <c r="N15" s="226"/>
      <c r="O15" s="249" t="s">
        <v>70</v>
      </c>
      <c r="P15" s="250">
        <f>H15</f>
        <v>13668</v>
      </c>
      <c r="Q15" s="250">
        <f>I15</f>
        <v>14555</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38362</v>
      </c>
      <c r="F17" s="236">
        <v>42153</v>
      </c>
      <c r="G17" s="236">
        <v>80515</v>
      </c>
      <c r="H17" s="236">
        <v>13397</v>
      </c>
      <c r="I17" s="236">
        <v>14277</v>
      </c>
      <c r="J17" s="236">
        <v>27674</v>
      </c>
      <c r="K17" s="236">
        <v>51759</v>
      </c>
      <c r="L17" s="236">
        <v>56430</v>
      </c>
      <c r="M17" s="236">
        <v>108189</v>
      </c>
      <c r="N17" s="226"/>
      <c r="P17" s="250"/>
    </row>
    <row r="18" spans="1:17" ht="12.6" customHeight="1" x14ac:dyDescent="0.2">
      <c r="A18" s="226"/>
      <c r="B18" s="233" t="s">
        <v>238</v>
      </c>
      <c r="C18" s="233"/>
      <c r="D18" s="233"/>
      <c r="E18" s="234"/>
      <c r="F18" s="234"/>
      <c r="G18" s="234"/>
      <c r="H18" s="234"/>
      <c r="I18" s="234"/>
      <c r="J18" s="234"/>
      <c r="K18" s="234"/>
      <c r="L18" s="234"/>
      <c r="M18" s="234"/>
      <c r="N18" s="226"/>
      <c r="P18" s="250"/>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ht="12.6" customHeight="1" x14ac:dyDescent="0.2">
      <c r="A22" s="226"/>
      <c r="B22" s="235" t="s">
        <v>149</v>
      </c>
      <c r="C22" s="226"/>
      <c r="D22" s="236">
        <v>23</v>
      </c>
      <c r="E22" s="236">
        <v>558</v>
      </c>
      <c r="F22" s="236">
        <v>587</v>
      </c>
      <c r="G22" s="236">
        <v>1145</v>
      </c>
      <c r="H22" s="236">
        <v>0</v>
      </c>
      <c r="I22" s="236">
        <v>0</v>
      </c>
      <c r="J22" s="236">
        <v>0</v>
      </c>
      <c r="K22" s="236">
        <v>558</v>
      </c>
      <c r="L22" s="236">
        <v>587</v>
      </c>
      <c r="M22" s="236">
        <v>1145</v>
      </c>
      <c r="N22" s="226"/>
      <c r="O22" s="222"/>
      <c r="P22" s="250"/>
    </row>
    <row r="23" spans="1:17" ht="12.6" customHeight="1" x14ac:dyDescent="0.2">
      <c r="A23" s="226"/>
      <c r="B23" s="235" t="s">
        <v>154</v>
      </c>
      <c r="C23" s="226"/>
      <c r="D23" s="236">
        <v>17</v>
      </c>
      <c r="E23" s="236">
        <v>1592</v>
      </c>
      <c r="F23" s="236">
        <v>1662</v>
      </c>
      <c r="G23" s="236">
        <v>3254</v>
      </c>
      <c r="H23" s="236">
        <v>0</v>
      </c>
      <c r="I23" s="236">
        <v>0</v>
      </c>
      <c r="J23" s="236">
        <v>0</v>
      </c>
      <c r="K23" s="236">
        <v>1592</v>
      </c>
      <c r="L23" s="236">
        <v>1662</v>
      </c>
      <c r="M23" s="236">
        <v>3254</v>
      </c>
      <c r="N23" s="226"/>
      <c r="O23" s="222"/>
      <c r="P23" s="250"/>
    </row>
    <row r="24" spans="1:17" ht="12.6" customHeight="1" x14ac:dyDescent="0.2">
      <c r="A24" s="226"/>
      <c r="B24" s="235" t="s">
        <v>150</v>
      </c>
      <c r="C24" s="226"/>
      <c r="D24" s="236">
        <v>13</v>
      </c>
      <c r="E24" s="236">
        <v>121094</v>
      </c>
      <c r="F24" s="236">
        <v>137051</v>
      </c>
      <c r="G24" s="236">
        <v>258145</v>
      </c>
      <c r="H24" s="236">
        <v>50210</v>
      </c>
      <c r="I24" s="236">
        <v>53501</v>
      </c>
      <c r="J24" s="236">
        <v>103711</v>
      </c>
      <c r="K24" s="236">
        <v>171304</v>
      </c>
      <c r="L24" s="236">
        <v>190552</v>
      </c>
      <c r="M24" s="236">
        <v>361856</v>
      </c>
      <c r="N24" s="226"/>
      <c r="O24" s="222"/>
      <c r="P24" s="250"/>
    </row>
    <row r="25" spans="1:17" s="227" customFormat="1" ht="12.6" customHeight="1" x14ac:dyDescent="0.2">
      <c r="A25" s="226"/>
      <c r="B25" s="226" t="s">
        <v>193</v>
      </c>
      <c r="C25" s="226"/>
      <c r="D25" s="236">
        <v>10</v>
      </c>
      <c r="E25" s="236">
        <v>239</v>
      </c>
      <c r="F25" s="236">
        <v>467</v>
      </c>
      <c r="G25" s="236">
        <v>706</v>
      </c>
      <c r="H25" s="236">
        <v>0</v>
      </c>
      <c r="I25" s="236">
        <v>0</v>
      </c>
      <c r="J25" s="236">
        <v>0</v>
      </c>
      <c r="K25" s="236">
        <v>239</v>
      </c>
      <c r="L25" s="236">
        <v>467</v>
      </c>
      <c r="M25" s="236">
        <v>706</v>
      </c>
      <c r="N25" s="226"/>
      <c r="O25" s="222"/>
      <c r="P25" s="249"/>
      <c r="Q25" s="249"/>
    </row>
    <row r="26" spans="1:17" ht="12.6" customHeight="1" x14ac:dyDescent="0.2">
      <c r="A26" s="226"/>
      <c r="B26" s="235" t="s">
        <v>152</v>
      </c>
      <c r="C26" s="226"/>
      <c r="D26" s="236">
        <v>7</v>
      </c>
      <c r="E26" s="236">
        <v>4286</v>
      </c>
      <c r="F26" s="236">
        <v>4298</v>
      </c>
      <c r="G26" s="236">
        <v>8584</v>
      </c>
      <c r="H26" s="236">
        <v>0</v>
      </c>
      <c r="I26" s="236">
        <v>0</v>
      </c>
      <c r="J26" s="236">
        <v>0</v>
      </c>
      <c r="K26" s="236">
        <v>4286</v>
      </c>
      <c r="L26" s="236">
        <v>4298</v>
      </c>
      <c r="M26" s="236">
        <v>8584</v>
      </c>
      <c r="N26" s="226"/>
      <c r="O26" s="222"/>
      <c r="P26" s="250"/>
    </row>
    <row r="27" spans="1:17" ht="12.6" customHeight="1" x14ac:dyDescent="0.2">
      <c r="A27" s="226"/>
      <c r="B27" s="235" t="s">
        <v>158</v>
      </c>
      <c r="C27" s="226"/>
      <c r="D27" s="236">
        <v>6</v>
      </c>
      <c r="E27" s="236">
        <v>886</v>
      </c>
      <c r="F27" s="236">
        <v>948</v>
      </c>
      <c r="G27" s="236">
        <v>1834</v>
      </c>
      <c r="H27" s="236">
        <v>0</v>
      </c>
      <c r="I27" s="236">
        <v>0</v>
      </c>
      <c r="J27" s="236">
        <v>0</v>
      </c>
      <c r="K27" s="236">
        <v>886</v>
      </c>
      <c r="L27" s="236">
        <v>948</v>
      </c>
      <c r="M27" s="236">
        <v>1834</v>
      </c>
      <c r="N27" s="226"/>
      <c r="O27" s="222"/>
      <c r="P27" s="250"/>
    </row>
    <row r="28" spans="1:17" ht="12.6" customHeight="1" x14ac:dyDescent="0.2">
      <c r="A28" s="226"/>
      <c r="B28" s="235" t="s">
        <v>160</v>
      </c>
      <c r="C28" s="226"/>
      <c r="D28" s="236">
        <v>5</v>
      </c>
      <c r="E28" s="236">
        <v>29712</v>
      </c>
      <c r="F28" s="236">
        <v>40948</v>
      </c>
      <c r="G28" s="236">
        <v>70660</v>
      </c>
      <c r="H28" s="236">
        <v>0</v>
      </c>
      <c r="I28" s="236">
        <v>0</v>
      </c>
      <c r="J28" s="236">
        <v>0</v>
      </c>
      <c r="K28" s="236">
        <v>29712</v>
      </c>
      <c r="L28" s="236">
        <v>40948</v>
      </c>
      <c r="M28" s="236">
        <v>70660</v>
      </c>
      <c r="N28" s="226"/>
      <c r="O28" s="222"/>
      <c r="P28" s="250"/>
    </row>
    <row r="29" spans="1:17" ht="12.6" customHeight="1" x14ac:dyDescent="0.2">
      <c r="A29" s="226"/>
      <c r="B29" s="235" t="s">
        <v>148</v>
      </c>
      <c r="C29" s="226"/>
      <c r="D29" s="236">
        <v>3</v>
      </c>
      <c r="E29" s="236">
        <v>202</v>
      </c>
      <c r="F29" s="236">
        <v>223</v>
      </c>
      <c r="G29" s="236">
        <v>425</v>
      </c>
      <c r="H29" s="236">
        <v>0</v>
      </c>
      <c r="I29" s="236">
        <v>0</v>
      </c>
      <c r="J29" s="236">
        <v>0</v>
      </c>
      <c r="K29" s="236">
        <v>202</v>
      </c>
      <c r="L29" s="236">
        <v>223</v>
      </c>
      <c r="M29" s="236">
        <v>425</v>
      </c>
      <c r="N29" s="226"/>
      <c r="O29" s="222"/>
      <c r="P29" s="250"/>
    </row>
    <row r="30" spans="1:17" ht="12.6" customHeight="1" x14ac:dyDescent="0.2">
      <c r="A30" s="226"/>
      <c r="B30" s="235" t="s">
        <v>155</v>
      </c>
      <c r="C30" s="226"/>
      <c r="D30" s="236">
        <v>2</v>
      </c>
      <c r="E30" s="236">
        <v>160</v>
      </c>
      <c r="F30" s="236">
        <v>167</v>
      </c>
      <c r="G30" s="236">
        <v>327</v>
      </c>
      <c r="H30" s="236">
        <v>0</v>
      </c>
      <c r="I30" s="236">
        <v>0</v>
      </c>
      <c r="J30" s="236">
        <v>0</v>
      </c>
      <c r="K30" s="236">
        <v>160</v>
      </c>
      <c r="L30" s="236">
        <v>167</v>
      </c>
      <c r="M30" s="236">
        <v>327</v>
      </c>
      <c r="N30" s="226"/>
      <c r="O30" s="222"/>
      <c r="P30" s="250"/>
    </row>
    <row r="31" spans="1:17" ht="12.6" customHeight="1" x14ac:dyDescent="0.2">
      <c r="A31" s="226"/>
      <c r="B31" s="241" t="s">
        <v>26</v>
      </c>
      <c r="C31" s="241"/>
      <c r="D31" s="242">
        <f>SUM(D22:D30)</f>
        <v>86</v>
      </c>
      <c r="E31" s="242">
        <f t="shared" ref="E31:M31" si="0">SUM(E22:E30)</f>
        <v>158729</v>
      </c>
      <c r="F31" s="242">
        <f t="shared" si="0"/>
        <v>186351</v>
      </c>
      <c r="G31" s="242">
        <f t="shared" si="0"/>
        <v>345080</v>
      </c>
      <c r="H31" s="242">
        <f t="shared" si="0"/>
        <v>50210</v>
      </c>
      <c r="I31" s="242">
        <f t="shared" si="0"/>
        <v>53501</v>
      </c>
      <c r="J31" s="242">
        <f t="shared" si="0"/>
        <v>103711</v>
      </c>
      <c r="K31" s="242">
        <f t="shared" si="0"/>
        <v>208939</v>
      </c>
      <c r="L31" s="242">
        <f t="shared" si="0"/>
        <v>239852</v>
      </c>
      <c r="M31" s="242">
        <f t="shared" si="0"/>
        <v>448791</v>
      </c>
      <c r="N31" s="226"/>
      <c r="O31" s="222"/>
      <c r="P31" s="250"/>
    </row>
    <row r="32" spans="1:17" s="248" customFormat="1" ht="18.600000000000001" customHeight="1" x14ac:dyDescent="0.2">
      <c r="A32" s="243"/>
      <c r="B32" s="244"/>
      <c r="C32" s="244"/>
      <c r="D32" s="245"/>
      <c r="E32" s="245"/>
      <c r="F32" s="245"/>
      <c r="G32" s="245"/>
      <c r="H32" s="323" t="s">
        <v>54</v>
      </c>
      <c r="I32" s="323"/>
      <c r="J32" s="323" t="s">
        <v>55</v>
      </c>
      <c r="K32" s="323"/>
      <c r="L32" s="323" t="s">
        <v>26</v>
      </c>
      <c r="M32" s="323"/>
      <c r="N32" s="243"/>
      <c r="O32" s="255"/>
      <c r="P32" s="256"/>
      <c r="Q32" s="255"/>
    </row>
    <row r="33" spans="1:17" ht="12.6" customHeight="1" x14ac:dyDescent="0.2">
      <c r="A33" s="226"/>
      <c r="B33" s="233" t="s">
        <v>241</v>
      </c>
      <c r="C33" s="233"/>
      <c r="D33" s="233"/>
      <c r="E33" s="234"/>
      <c r="F33" s="234"/>
      <c r="G33" s="234"/>
      <c r="H33" s="234"/>
      <c r="I33" s="234"/>
      <c r="J33" s="234"/>
      <c r="K33" s="234"/>
      <c r="L33" s="234"/>
      <c r="M33" s="234"/>
      <c r="N33" s="226"/>
      <c r="P33" s="250"/>
    </row>
    <row r="34" spans="1:17" ht="12.6" customHeight="1" x14ac:dyDescent="0.2">
      <c r="A34" s="226"/>
      <c r="B34" s="235" t="s">
        <v>242</v>
      </c>
      <c r="C34" s="226"/>
      <c r="D34" s="226"/>
      <c r="E34" s="236"/>
      <c r="F34" s="236"/>
      <c r="G34" s="236"/>
      <c r="H34" s="236"/>
      <c r="I34" s="236">
        <v>301</v>
      </c>
      <c r="J34" s="236"/>
      <c r="K34" s="236">
        <v>154</v>
      </c>
      <c r="L34" s="236"/>
      <c r="M34" s="236">
        <v>455</v>
      </c>
      <c r="N34" s="226"/>
      <c r="P34" s="250"/>
    </row>
    <row r="35" spans="1:17" ht="12.6" customHeight="1" x14ac:dyDescent="0.2">
      <c r="A35" s="226"/>
      <c r="B35" s="233" t="s">
        <v>243</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0</v>
      </c>
      <c r="J36" s="236"/>
      <c r="K36" s="236">
        <v>0</v>
      </c>
      <c r="L36" s="236"/>
      <c r="M36" s="236">
        <v>0</v>
      </c>
      <c r="N36" s="226"/>
      <c r="P36" s="250"/>
    </row>
    <row r="37" spans="1:17" ht="2.4500000000000002" customHeight="1" thickBot="1" x14ac:dyDescent="0.25">
      <c r="A37" s="226"/>
      <c r="B37" s="230"/>
      <c r="C37" s="230"/>
      <c r="D37" s="230"/>
      <c r="E37" s="230"/>
      <c r="F37" s="230"/>
      <c r="G37" s="230"/>
      <c r="H37" s="230"/>
      <c r="I37" s="230"/>
      <c r="J37" s="230"/>
      <c r="K37" s="230"/>
      <c r="L37" s="230"/>
      <c r="M37" s="230"/>
      <c r="N37" s="226"/>
    </row>
    <row r="38" spans="1:17" s="227" customFormat="1" ht="12.75" customHeight="1" x14ac:dyDescent="0.2">
      <c r="A38" s="226"/>
      <c r="B38" s="251" t="s">
        <v>206</v>
      </c>
      <c r="C38" s="226"/>
      <c r="D38" s="226"/>
      <c r="E38" s="226"/>
      <c r="F38" s="226"/>
      <c r="G38" s="226"/>
      <c r="H38" s="226"/>
      <c r="I38" s="226"/>
      <c r="J38" s="226"/>
      <c r="K38" s="226"/>
      <c r="L38" s="226"/>
      <c r="M38" s="226"/>
      <c r="N38" s="226"/>
      <c r="O38" s="249"/>
      <c r="P38" s="249"/>
      <c r="Q38" s="249"/>
    </row>
    <row r="39" spans="1:17" s="227" customFormat="1" ht="21" customHeight="1" x14ac:dyDescent="0.2">
      <c r="A39" s="226"/>
      <c r="B39" s="226"/>
      <c r="C39" s="226"/>
      <c r="D39" s="226"/>
      <c r="E39" s="226"/>
      <c r="F39" s="226"/>
      <c r="G39" s="226"/>
      <c r="H39" s="226"/>
      <c r="I39" s="226"/>
      <c r="J39" s="226"/>
      <c r="K39" s="226"/>
      <c r="L39" s="226"/>
      <c r="M39" s="226"/>
      <c r="N39" s="226"/>
      <c r="O39" s="249"/>
      <c r="P39" s="249"/>
      <c r="Q39" s="249"/>
    </row>
    <row r="40" spans="1:17" s="227" customFormat="1" ht="13.5" x14ac:dyDescent="0.2">
      <c r="A40" s="226"/>
      <c r="B40" s="253" t="s">
        <v>275</v>
      </c>
      <c r="C40" s="253"/>
      <c r="D40" s="253"/>
      <c r="E40" s="253"/>
      <c r="F40" s="253"/>
      <c r="G40" s="253"/>
      <c r="H40" s="253"/>
      <c r="I40" s="253"/>
      <c r="J40" s="253"/>
      <c r="K40" s="253"/>
      <c r="L40" s="253"/>
      <c r="M40" s="253"/>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ht="10.15" customHeight="1" x14ac:dyDescent="0.2">
      <c r="A42" s="226"/>
      <c r="B42" s="226"/>
      <c r="C42" s="226"/>
      <c r="D42" s="226"/>
      <c r="E42" s="226"/>
      <c r="F42" s="226"/>
      <c r="G42" s="226"/>
      <c r="H42" s="226"/>
      <c r="I42" s="226"/>
      <c r="J42" s="226"/>
      <c r="K42" s="226"/>
      <c r="L42" s="226"/>
      <c r="M42" s="226"/>
      <c r="N42" s="226"/>
      <c r="O42" s="249"/>
      <c r="P42" s="249"/>
      <c r="Q42" s="249"/>
    </row>
    <row r="43" spans="1:17" s="227" customFormat="1" x14ac:dyDescent="0.2">
      <c r="A43" s="226"/>
      <c r="B43" s="226"/>
      <c r="C43" s="226"/>
      <c r="D43" s="226"/>
      <c r="E43" s="226"/>
      <c r="F43" s="226"/>
      <c r="G43" s="226"/>
      <c r="H43" s="226"/>
      <c r="I43" s="226"/>
      <c r="J43" s="226"/>
      <c r="K43" s="226"/>
      <c r="L43" s="226"/>
      <c r="M43" s="226"/>
      <c r="N43" s="226"/>
      <c r="O43" s="249"/>
      <c r="P43" s="249"/>
      <c r="Q43" s="249"/>
    </row>
    <row r="44" spans="1:17" s="227" customForma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ht="13.5" x14ac:dyDescent="0.2">
      <c r="A48" s="226"/>
      <c r="B48" s="134"/>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ht="12" customHeight="1" x14ac:dyDescent="0.2">
      <c r="A58" s="226"/>
      <c r="B58" s="226"/>
      <c r="C58" s="226"/>
      <c r="D58" s="226"/>
      <c r="E58" s="226"/>
      <c r="F58" s="226"/>
      <c r="G58" s="226"/>
      <c r="H58" s="226"/>
      <c r="I58" s="226"/>
      <c r="J58" s="226"/>
      <c r="K58" s="226"/>
      <c r="L58" s="226"/>
      <c r="M58" s="226"/>
      <c r="N58" s="226"/>
      <c r="O58" s="249"/>
      <c r="P58" s="249"/>
      <c r="Q58" s="249"/>
    </row>
    <row r="59" spans="1:17" s="227" customFormat="1" ht="7.9" customHeigh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ht="10.9" customHeight="1" x14ac:dyDescent="0.2">
      <c r="A61" s="226"/>
      <c r="B61" s="226"/>
      <c r="C61" s="226"/>
      <c r="D61" s="226"/>
      <c r="E61" s="226"/>
      <c r="F61" s="226"/>
      <c r="G61" s="226"/>
      <c r="H61" s="226"/>
      <c r="I61" s="226"/>
      <c r="J61" s="226"/>
      <c r="K61" s="226"/>
      <c r="L61" s="226"/>
      <c r="M61" s="226"/>
      <c r="N61" s="226"/>
      <c r="O61" s="249"/>
      <c r="P61" s="249"/>
      <c r="Q61" s="249"/>
    </row>
    <row r="62" spans="1:17" s="227" customFormat="1" ht="6.6" customHeight="1" x14ac:dyDescent="0.2">
      <c r="A62" s="226"/>
      <c r="B62" s="226"/>
      <c r="C62" s="226"/>
      <c r="D62" s="226"/>
      <c r="E62" s="226"/>
      <c r="F62" s="226"/>
      <c r="G62" s="226"/>
      <c r="H62" s="226"/>
      <c r="I62" s="226"/>
      <c r="J62" s="226"/>
      <c r="K62" s="226"/>
      <c r="L62" s="226"/>
      <c r="M62" s="226"/>
      <c r="N62" s="226"/>
      <c r="O62" s="249"/>
      <c r="P62" s="249"/>
      <c r="Q62" s="249"/>
    </row>
    <row r="63" spans="1:17" s="227" customFormat="1" ht="15" customHeight="1" x14ac:dyDescent="0.2">
      <c r="A63" s="226"/>
      <c r="B63" s="226"/>
      <c r="C63" s="226"/>
      <c r="D63" s="226"/>
      <c r="E63" s="324">
        <v>34</v>
      </c>
      <c r="F63" s="324"/>
      <c r="G63" s="324"/>
      <c r="H63" s="324"/>
      <c r="I63" s="324"/>
      <c r="J63" s="324"/>
      <c r="K63" s="324"/>
      <c r="L63" s="324"/>
      <c r="M63" s="324"/>
      <c r="N63" s="226"/>
      <c r="O63" s="249"/>
      <c r="P63" s="249"/>
      <c r="Q63" s="249"/>
    </row>
    <row r="64" spans="1:17" s="227" customFormat="1" ht="9" customHeight="1" x14ac:dyDescent="0.2">
      <c r="A64" s="226"/>
      <c r="B64" s="226"/>
      <c r="C64" s="226"/>
      <c r="D64" s="226"/>
      <c r="E64" s="226"/>
      <c r="F64" s="226"/>
      <c r="G64" s="226"/>
      <c r="H64" s="226"/>
      <c r="I64" s="226"/>
      <c r="J64" s="226"/>
      <c r="K64" s="226"/>
      <c r="L64" s="226"/>
      <c r="M64" s="226"/>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49"/>
      <c r="B66" s="249"/>
      <c r="C66" s="249"/>
      <c r="D66" s="249"/>
      <c r="E66" s="249"/>
      <c r="F66" s="249"/>
      <c r="G66" s="249"/>
      <c r="H66" s="249"/>
      <c r="I66" s="249"/>
      <c r="J66" s="249"/>
      <c r="K66" s="249"/>
      <c r="L66" s="249"/>
      <c r="M66" s="249"/>
      <c r="N66" s="249"/>
      <c r="O66" s="249"/>
      <c r="P66" s="249"/>
      <c r="Q66" s="249"/>
    </row>
    <row r="67" spans="1:17" s="227" customFormat="1" x14ac:dyDescent="0.2">
      <c r="A67" s="254"/>
      <c r="B67" s="254"/>
      <c r="C67" s="254"/>
      <c r="D67" s="254"/>
      <c r="E67" s="254"/>
      <c r="F67" s="254"/>
      <c r="G67" s="254"/>
      <c r="H67" s="254"/>
      <c r="I67" s="254"/>
      <c r="J67" s="254"/>
      <c r="K67" s="254"/>
      <c r="L67" s="254"/>
      <c r="M67" s="254"/>
      <c r="N67" s="254"/>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sheetData>
  <mergeCells count="16">
    <mergeCell ref="B7:M7"/>
    <mergeCell ref="B10:M10"/>
    <mergeCell ref="B12:D13"/>
    <mergeCell ref="E12:G12"/>
    <mergeCell ref="H12:J12"/>
    <mergeCell ref="K12:M12"/>
    <mergeCell ref="H32:I32"/>
    <mergeCell ref="J32:K32"/>
    <mergeCell ref="L32:M32"/>
    <mergeCell ref="E63:M63"/>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FD95D-7F31-4B61-8083-A9EDA906B87A}">
  <dimension ref="A1:Q72"/>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61"/>
      <c r="K9" s="261" t="s">
        <v>54</v>
      </c>
      <c r="L9" s="261" t="s">
        <v>55</v>
      </c>
      <c r="M9" s="226"/>
      <c r="N9" s="226"/>
    </row>
    <row r="10" spans="1:17" ht="18.75" customHeight="1" x14ac:dyDescent="0.2">
      <c r="A10" s="226"/>
      <c r="B10" s="329" t="s">
        <v>276</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297</v>
      </c>
      <c r="Q14" s="250">
        <f>F15</f>
        <v>537</v>
      </c>
    </row>
    <row r="15" spans="1:17" ht="12.6" customHeight="1" x14ac:dyDescent="0.2">
      <c r="A15" s="226"/>
      <c r="B15" s="235" t="s">
        <v>235</v>
      </c>
      <c r="C15" s="226"/>
      <c r="D15" s="226"/>
      <c r="E15" s="236">
        <v>297</v>
      </c>
      <c r="F15" s="236">
        <v>537</v>
      </c>
      <c r="G15" s="236">
        <v>834</v>
      </c>
      <c r="H15" s="236">
        <v>0</v>
      </c>
      <c r="I15" s="236">
        <v>0</v>
      </c>
      <c r="J15" s="236">
        <v>0</v>
      </c>
      <c r="K15" s="236">
        <v>297</v>
      </c>
      <c r="L15" s="236">
        <v>537</v>
      </c>
      <c r="M15" s="236">
        <v>834</v>
      </c>
      <c r="N15" s="226"/>
      <c r="O15" s="249" t="s">
        <v>70</v>
      </c>
      <c r="P15" s="250">
        <f>H15</f>
        <v>0</v>
      </c>
      <c r="Q15" s="250">
        <f>I15</f>
        <v>0</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0</v>
      </c>
      <c r="F17" s="236">
        <v>0</v>
      </c>
      <c r="G17" s="236">
        <v>0</v>
      </c>
      <c r="H17" s="236">
        <v>0</v>
      </c>
      <c r="I17" s="236">
        <v>0</v>
      </c>
      <c r="J17" s="236">
        <v>0</v>
      </c>
      <c r="K17" s="236">
        <v>0</v>
      </c>
      <c r="L17" s="236">
        <v>0</v>
      </c>
      <c r="M17" s="236">
        <v>0</v>
      </c>
      <c r="N17" s="226"/>
      <c r="P17" s="250"/>
    </row>
    <row r="18" spans="1:17" s="248" customFormat="1" ht="18.600000000000001" customHeight="1" x14ac:dyDescent="0.2">
      <c r="A18" s="243"/>
      <c r="B18" s="244"/>
      <c r="C18" s="244"/>
      <c r="D18" s="245"/>
      <c r="E18" s="245"/>
      <c r="F18" s="245"/>
      <c r="G18" s="245"/>
      <c r="H18" s="323" t="s">
        <v>54</v>
      </c>
      <c r="I18" s="323"/>
      <c r="J18" s="323" t="s">
        <v>55</v>
      </c>
      <c r="K18" s="323"/>
      <c r="L18" s="323" t="s">
        <v>26</v>
      </c>
      <c r="M18" s="323"/>
      <c r="N18" s="243"/>
      <c r="O18" s="255"/>
      <c r="P18" s="256"/>
      <c r="Q18" s="255"/>
    </row>
    <row r="19" spans="1:17" ht="12.6" customHeight="1" x14ac:dyDescent="0.2">
      <c r="A19" s="226"/>
      <c r="B19" s="233" t="s">
        <v>241</v>
      </c>
      <c r="C19" s="233"/>
      <c r="D19" s="233"/>
      <c r="E19" s="234"/>
      <c r="F19" s="234"/>
      <c r="G19" s="234"/>
      <c r="H19" s="234"/>
      <c r="I19" s="234"/>
      <c r="J19" s="234"/>
      <c r="K19" s="234"/>
      <c r="L19" s="234"/>
      <c r="M19" s="234"/>
      <c r="N19" s="226"/>
      <c r="P19" s="250"/>
    </row>
    <row r="20" spans="1:17" ht="12.6" customHeight="1" x14ac:dyDescent="0.2">
      <c r="A20" s="226"/>
      <c r="B20" s="235" t="s">
        <v>242</v>
      </c>
      <c r="C20" s="226"/>
      <c r="D20" s="226"/>
      <c r="E20" s="236"/>
      <c r="F20" s="236"/>
      <c r="G20" s="236"/>
      <c r="H20" s="236"/>
      <c r="I20" s="236">
        <v>0</v>
      </c>
      <c r="J20" s="236"/>
      <c r="K20" s="236">
        <v>0</v>
      </c>
      <c r="L20" s="236"/>
      <c r="M20" s="236">
        <v>0</v>
      </c>
      <c r="N20" s="226"/>
      <c r="P20" s="250"/>
    </row>
    <row r="21" spans="1:17" ht="12.6" customHeight="1" x14ac:dyDescent="0.2">
      <c r="A21" s="226"/>
      <c r="B21" s="233" t="s">
        <v>243</v>
      </c>
      <c r="C21" s="233"/>
      <c r="D21" s="233"/>
      <c r="E21" s="234"/>
      <c r="F21" s="234"/>
      <c r="G21" s="234"/>
      <c r="H21" s="234"/>
      <c r="I21" s="234"/>
      <c r="J21" s="234"/>
      <c r="K21" s="234"/>
      <c r="L21" s="234"/>
      <c r="M21" s="234"/>
      <c r="N21" s="226"/>
      <c r="P21" s="250"/>
    </row>
    <row r="22" spans="1:17" ht="12.6" customHeight="1" x14ac:dyDescent="0.2">
      <c r="A22" s="226"/>
      <c r="B22" s="235" t="s">
        <v>242</v>
      </c>
      <c r="C22" s="226"/>
      <c r="D22" s="226"/>
      <c r="E22" s="236"/>
      <c r="F22" s="236"/>
      <c r="G22" s="236"/>
      <c r="H22" s="236"/>
      <c r="I22" s="236">
        <v>26</v>
      </c>
      <c r="J22" s="236"/>
      <c r="K22" s="236">
        <v>173</v>
      </c>
      <c r="L22" s="236"/>
      <c r="M22" s="236">
        <v>199</v>
      </c>
      <c r="N22" s="226"/>
      <c r="P22" s="250"/>
    </row>
    <row r="23" spans="1:17" ht="2.4500000000000002" customHeight="1" thickBot="1" x14ac:dyDescent="0.25">
      <c r="A23" s="226"/>
      <c r="B23" s="230"/>
      <c r="C23" s="230"/>
      <c r="D23" s="230"/>
      <c r="E23" s="230"/>
      <c r="F23" s="230"/>
      <c r="G23" s="230"/>
      <c r="H23" s="230"/>
      <c r="I23" s="230"/>
      <c r="J23" s="230"/>
      <c r="K23" s="230"/>
      <c r="L23" s="230"/>
      <c r="M23" s="230"/>
      <c r="N23" s="226"/>
    </row>
    <row r="24" spans="1:17" s="227" customFormat="1" ht="12.75" customHeight="1" x14ac:dyDescent="0.2">
      <c r="A24" s="226"/>
      <c r="B24" s="251" t="s">
        <v>344</v>
      </c>
      <c r="C24" s="226"/>
      <c r="D24" s="226"/>
      <c r="E24" s="226"/>
      <c r="F24" s="226"/>
      <c r="G24" s="226"/>
      <c r="H24" s="226"/>
      <c r="I24" s="226"/>
      <c r="J24" s="226"/>
      <c r="K24" s="226"/>
      <c r="L24" s="226"/>
      <c r="M24" s="226"/>
      <c r="N24" s="226"/>
      <c r="O24" s="249"/>
      <c r="P24" s="249"/>
      <c r="Q24" s="249"/>
    </row>
    <row r="25" spans="1:17" s="227" customFormat="1" x14ac:dyDescent="0.2">
      <c r="A25" s="226"/>
      <c r="B25" s="252" t="s">
        <v>345</v>
      </c>
      <c r="C25" s="226"/>
      <c r="D25" s="226"/>
      <c r="E25" s="226"/>
      <c r="F25" s="226"/>
      <c r="G25" s="226"/>
      <c r="H25" s="226"/>
      <c r="I25" s="226"/>
      <c r="J25" s="226"/>
      <c r="K25" s="226"/>
      <c r="L25" s="226"/>
      <c r="M25" s="226"/>
      <c r="N25" s="226"/>
      <c r="O25" s="249"/>
      <c r="P25" s="249"/>
      <c r="Q25" s="249"/>
    </row>
    <row r="26" spans="1:17" s="227" customFormat="1" x14ac:dyDescent="0.2">
      <c r="A26" s="226"/>
      <c r="B26" s="252" t="s">
        <v>203</v>
      </c>
      <c r="C26" s="226"/>
      <c r="D26" s="226"/>
      <c r="E26" s="226"/>
      <c r="F26" s="226"/>
      <c r="G26" s="226"/>
      <c r="H26" s="226"/>
      <c r="I26" s="226"/>
      <c r="J26" s="226"/>
      <c r="K26" s="226"/>
      <c r="L26" s="226"/>
      <c r="M26" s="226"/>
      <c r="N26" s="226"/>
      <c r="O26" s="249"/>
      <c r="P26" s="249"/>
      <c r="Q26" s="249"/>
    </row>
    <row r="27" spans="1:17" s="227" customFormat="1" x14ac:dyDescent="0.2">
      <c r="A27" s="226"/>
      <c r="B27" s="144"/>
      <c r="C27" s="226"/>
      <c r="D27" s="226"/>
      <c r="E27" s="226"/>
      <c r="F27" s="226"/>
      <c r="G27" s="226"/>
      <c r="H27" s="226"/>
      <c r="I27" s="226"/>
      <c r="J27" s="226"/>
      <c r="K27" s="226"/>
      <c r="L27" s="226"/>
      <c r="M27" s="226"/>
      <c r="N27" s="226"/>
      <c r="O27" s="249"/>
      <c r="P27" s="249"/>
      <c r="Q27" s="249"/>
    </row>
    <row r="28" spans="1:17" s="227" customFormat="1" x14ac:dyDescent="0.2">
      <c r="A28" s="226"/>
      <c r="B28" s="144"/>
      <c r="C28" s="226"/>
      <c r="D28" s="226"/>
      <c r="E28" s="226"/>
      <c r="F28" s="226"/>
      <c r="G28" s="226"/>
      <c r="H28" s="226"/>
      <c r="I28" s="226"/>
      <c r="J28" s="226"/>
      <c r="K28" s="226"/>
      <c r="L28" s="226"/>
      <c r="M28" s="226"/>
      <c r="N28" s="226"/>
      <c r="O28" s="249"/>
      <c r="P28" s="249"/>
      <c r="Q28" s="249"/>
    </row>
    <row r="29" spans="1:17" s="227" customFormat="1" x14ac:dyDescent="0.2">
      <c r="A29" s="226"/>
      <c r="B29" s="144"/>
      <c r="C29" s="226"/>
      <c r="D29" s="226"/>
      <c r="E29" s="226"/>
      <c r="F29" s="226"/>
      <c r="G29" s="226"/>
      <c r="H29" s="226"/>
      <c r="I29" s="226"/>
      <c r="J29" s="226"/>
      <c r="K29" s="226"/>
      <c r="L29" s="226"/>
      <c r="M29" s="226"/>
      <c r="N29" s="226"/>
      <c r="O29" s="249"/>
      <c r="P29" s="249"/>
      <c r="Q29" s="249"/>
    </row>
    <row r="30" spans="1:17" s="227" customFormat="1" x14ac:dyDescent="0.2">
      <c r="A30" s="226"/>
      <c r="B30" s="144"/>
      <c r="C30" s="226"/>
      <c r="D30" s="226"/>
      <c r="E30" s="226"/>
      <c r="F30" s="226"/>
      <c r="G30" s="226"/>
      <c r="H30" s="226"/>
      <c r="I30" s="226"/>
      <c r="J30" s="226"/>
      <c r="K30" s="226"/>
      <c r="L30" s="226"/>
      <c r="M30" s="226"/>
      <c r="N30" s="226"/>
      <c r="O30" s="249"/>
      <c r="P30" s="249"/>
      <c r="Q30" s="249"/>
    </row>
    <row r="31" spans="1:17" s="227" customFormat="1" x14ac:dyDescent="0.2">
      <c r="A31" s="226"/>
      <c r="B31" s="144"/>
      <c r="C31" s="226"/>
      <c r="D31" s="226"/>
      <c r="E31" s="226"/>
      <c r="F31" s="226"/>
      <c r="G31" s="226"/>
      <c r="H31" s="226"/>
      <c r="I31" s="226"/>
      <c r="J31" s="226"/>
      <c r="K31" s="226"/>
      <c r="L31" s="226"/>
      <c r="M31" s="226"/>
      <c r="N31" s="226"/>
      <c r="O31" s="249"/>
      <c r="P31" s="249"/>
      <c r="Q31" s="249"/>
    </row>
    <row r="32" spans="1:17" s="227" customFormat="1" x14ac:dyDescent="0.2">
      <c r="A32" s="226"/>
      <c r="B32" s="144"/>
      <c r="C32" s="226"/>
      <c r="D32" s="226"/>
      <c r="E32" s="226"/>
      <c r="F32" s="226"/>
      <c r="G32" s="226"/>
      <c r="H32" s="226"/>
      <c r="I32" s="226"/>
      <c r="J32" s="226"/>
      <c r="K32" s="226"/>
      <c r="L32" s="226"/>
      <c r="M32" s="226"/>
      <c r="N32" s="226"/>
      <c r="O32" s="249"/>
      <c r="P32" s="249"/>
      <c r="Q32" s="249"/>
    </row>
    <row r="33" spans="1:17" s="227" customFormat="1" ht="10.9" customHeight="1" x14ac:dyDescent="0.2">
      <c r="A33" s="226"/>
      <c r="B33" s="226"/>
      <c r="C33" s="226"/>
      <c r="D33" s="226"/>
      <c r="E33" s="226"/>
      <c r="F33" s="226"/>
      <c r="G33" s="226"/>
      <c r="H33" s="226"/>
      <c r="I33" s="226"/>
      <c r="J33" s="226"/>
      <c r="K33" s="226"/>
      <c r="L33" s="226"/>
      <c r="M33" s="226"/>
      <c r="N33" s="226"/>
      <c r="O33" s="249"/>
      <c r="P33" s="249"/>
      <c r="Q33" s="249"/>
    </row>
    <row r="34" spans="1:17" s="227" customFormat="1" ht="12.6" customHeight="1" x14ac:dyDescent="0.2">
      <c r="A34" s="226"/>
      <c r="B34" s="226"/>
      <c r="C34" s="226"/>
      <c r="D34" s="226"/>
      <c r="E34" s="226"/>
      <c r="F34" s="226"/>
      <c r="G34" s="226"/>
      <c r="H34" s="226"/>
      <c r="I34" s="226"/>
      <c r="J34" s="226"/>
      <c r="K34" s="226"/>
      <c r="L34" s="226"/>
      <c r="M34" s="226"/>
      <c r="N34" s="226"/>
      <c r="O34" s="249"/>
      <c r="P34" s="249"/>
      <c r="Q34" s="249"/>
    </row>
    <row r="35" spans="1:17" s="227" customFormat="1" ht="13.5" x14ac:dyDescent="0.2">
      <c r="A35" s="226"/>
      <c r="B35" s="253" t="s">
        <v>277</v>
      </c>
      <c r="C35" s="253"/>
      <c r="D35" s="253"/>
      <c r="E35" s="253"/>
      <c r="F35" s="253"/>
      <c r="G35" s="253"/>
      <c r="H35" s="253"/>
      <c r="I35" s="253"/>
      <c r="J35" s="253"/>
      <c r="K35" s="253"/>
      <c r="L35" s="253"/>
      <c r="M35" s="253"/>
      <c r="N35" s="226"/>
      <c r="O35" s="249"/>
      <c r="P35" s="249"/>
      <c r="Q35" s="249"/>
    </row>
    <row r="36" spans="1:17" s="227" customFormat="1" x14ac:dyDescent="0.2">
      <c r="A36" s="226"/>
      <c r="B36" s="226"/>
      <c r="C36" s="226"/>
      <c r="D36" s="226"/>
      <c r="E36" s="226"/>
      <c r="F36" s="226"/>
      <c r="G36" s="226"/>
      <c r="H36" s="226"/>
      <c r="I36" s="226"/>
      <c r="J36" s="226"/>
      <c r="K36" s="226"/>
      <c r="L36" s="226"/>
      <c r="M36" s="226"/>
      <c r="N36" s="226"/>
      <c r="O36" s="249"/>
      <c r="P36" s="249"/>
      <c r="Q36" s="249"/>
    </row>
    <row r="37" spans="1:17" s="227" customFormat="1" ht="10.9" customHeight="1" x14ac:dyDescent="0.2">
      <c r="A37" s="226"/>
      <c r="B37" s="226"/>
      <c r="C37" s="226"/>
      <c r="D37" s="226"/>
      <c r="E37" s="226"/>
      <c r="F37" s="226"/>
      <c r="G37" s="226"/>
      <c r="H37" s="226"/>
      <c r="I37" s="226"/>
      <c r="J37" s="226"/>
      <c r="K37" s="226"/>
      <c r="L37" s="226"/>
      <c r="M37" s="226"/>
      <c r="N37" s="226"/>
      <c r="O37" s="249"/>
      <c r="P37" s="249"/>
      <c r="Q37" s="249"/>
    </row>
    <row r="38" spans="1:17" s="227" customFormat="1" ht="7.15" customHeight="1" x14ac:dyDescent="0.2">
      <c r="A38" s="226"/>
      <c r="B38" s="226"/>
      <c r="C38" s="226"/>
      <c r="D38" s="226"/>
      <c r="E38" s="226"/>
      <c r="F38" s="226"/>
      <c r="G38" s="226"/>
      <c r="H38" s="226"/>
      <c r="I38" s="226"/>
      <c r="J38" s="226"/>
      <c r="K38" s="226"/>
      <c r="L38" s="226"/>
      <c r="M38" s="226"/>
      <c r="N38" s="226"/>
      <c r="O38" s="249"/>
      <c r="P38" s="249"/>
      <c r="Q38" s="249"/>
    </row>
    <row r="39" spans="1:17" s="227" customFormat="1" x14ac:dyDescent="0.2">
      <c r="A39" s="226"/>
      <c r="B39" s="226"/>
      <c r="C39" s="226"/>
      <c r="D39" s="226"/>
      <c r="E39" s="226"/>
      <c r="F39" s="226"/>
      <c r="G39" s="226"/>
      <c r="H39" s="226"/>
      <c r="I39" s="226"/>
      <c r="J39" s="226"/>
      <c r="K39" s="226"/>
      <c r="L39" s="226"/>
      <c r="M39" s="226"/>
      <c r="N39" s="226"/>
      <c r="O39" s="249"/>
      <c r="P39" s="249"/>
      <c r="Q39" s="249"/>
    </row>
    <row r="40" spans="1:17" s="227" customFormat="1" x14ac:dyDescent="0.2">
      <c r="A40" s="226"/>
      <c r="B40" s="226"/>
      <c r="C40" s="226"/>
      <c r="D40" s="226"/>
      <c r="E40" s="226"/>
      <c r="F40" s="226"/>
      <c r="G40" s="226"/>
      <c r="H40" s="226"/>
      <c r="I40" s="226"/>
      <c r="J40" s="226"/>
      <c r="K40" s="226"/>
      <c r="L40" s="226"/>
      <c r="M40" s="226"/>
      <c r="N40" s="226"/>
      <c r="O40" s="249"/>
      <c r="P40" s="249"/>
      <c r="Q40" s="249"/>
    </row>
    <row r="41" spans="1:17" s="227" customFormat="1" x14ac:dyDescent="0.2">
      <c r="A41" s="226"/>
      <c r="B41" s="226"/>
      <c r="C41" s="226"/>
      <c r="D41" s="226"/>
      <c r="E41" s="226"/>
      <c r="F41" s="226"/>
      <c r="G41" s="226"/>
      <c r="H41" s="226"/>
      <c r="I41" s="226"/>
      <c r="J41" s="226"/>
      <c r="K41" s="226"/>
      <c r="L41" s="226"/>
      <c r="M41" s="226"/>
      <c r="N41" s="226"/>
      <c r="O41" s="249"/>
      <c r="P41" s="249"/>
      <c r="Q41" s="249"/>
    </row>
    <row r="42" spans="1:17" s="227" customFormat="1" ht="10.1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2.75" x14ac:dyDescent="0.2">
      <c r="A43" s="226"/>
      <c r="B43" s="226"/>
      <c r="C43" s="226"/>
      <c r="D43" s="226"/>
      <c r="E43" s="226"/>
      <c r="F43" s="226"/>
      <c r="G43" s="226"/>
      <c r="H43" s="226"/>
      <c r="I43" s="226"/>
      <c r="J43" s="226"/>
      <c r="K43" s="226"/>
      <c r="L43" s="226"/>
      <c r="M43" s="226"/>
      <c r="N43" s="226"/>
      <c r="O43" s="269"/>
      <c r="P43" s="222"/>
      <c r="Q43" s="249"/>
    </row>
    <row r="44" spans="1:17" s="227" customFormat="1" ht="12.75" x14ac:dyDescent="0.2">
      <c r="A44" s="226"/>
      <c r="B44" s="226"/>
      <c r="C44" s="226"/>
      <c r="D44" s="226"/>
      <c r="E44" s="226"/>
      <c r="F44" s="226"/>
      <c r="G44" s="226"/>
      <c r="H44" s="226"/>
      <c r="I44" s="226"/>
      <c r="J44" s="226"/>
      <c r="K44" s="226"/>
      <c r="L44" s="226"/>
      <c r="M44" s="226"/>
      <c r="N44" s="226"/>
      <c r="O44" s="269"/>
      <c r="P44" s="222"/>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ht="13.5" x14ac:dyDescent="0.2">
      <c r="A48" s="226"/>
      <c r="B48" s="134"/>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144"/>
      <c r="C56" s="226"/>
      <c r="D56" s="226"/>
      <c r="E56" s="226"/>
      <c r="F56" s="226"/>
      <c r="G56" s="226"/>
      <c r="H56" s="226"/>
      <c r="I56" s="226"/>
      <c r="J56" s="226"/>
      <c r="K56" s="226"/>
      <c r="L56" s="226"/>
      <c r="M56" s="226"/>
      <c r="N56" s="226"/>
      <c r="O56" s="249"/>
      <c r="P56" s="249"/>
      <c r="Q56" s="249"/>
    </row>
    <row r="57" spans="1:17" s="227" customFormat="1" x14ac:dyDescent="0.2">
      <c r="A57" s="226"/>
      <c r="B57" s="144"/>
      <c r="C57" s="226"/>
      <c r="D57" s="226"/>
      <c r="E57" s="226"/>
      <c r="F57" s="226"/>
      <c r="G57" s="226"/>
      <c r="H57" s="226"/>
      <c r="I57" s="226"/>
      <c r="J57" s="226"/>
      <c r="K57" s="226"/>
      <c r="L57" s="226"/>
      <c r="M57" s="226"/>
      <c r="N57" s="226"/>
      <c r="O57" s="249"/>
      <c r="P57" s="249"/>
      <c r="Q57" s="249"/>
    </row>
    <row r="58" spans="1:17" s="227" customFormat="1" x14ac:dyDescent="0.2">
      <c r="A58" s="226"/>
      <c r="B58" s="144"/>
      <c r="C58" s="226"/>
      <c r="D58" s="226"/>
      <c r="E58" s="226"/>
      <c r="F58" s="226"/>
      <c r="G58" s="226"/>
      <c r="H58" s="226"/>
      <c r="I58" s="226"/>
      <c r="J58" s="226"/>
      <c r="K58" s="226"/>
      <c r="L58" s="226"/>
      <c r="M58" s="226"/>
      <c r="N58" s="226"/>
      <c r="O58" s="249"/>
      <c r="P58" s="249"/>
      <c r="Q58" s="249"/>
    </row>
    <row r="59" spans="1:17" s="227" customFormat="1" x14ac:dyDescent="0.2">
      <c r="A59" s="226"/>
      <c r="B59" s="144"/>
      <c r="C59" s="226"/>
      <c r="D59" s="226"/>
      <c r="E59" s="226"/>
      <c r="F59" s="226"/>
      <c r="G59" s="226"/>
      <c r="H59" s="226"/>
      <c r="I59" s="226"/>
      <c r="J59" s="226"/>
      <c r="K59" s="226"/>
      <c r="L59" s="226"/>
      <c r="M59" s="226"/>
      <c r="N59" s="226"/>
      <c r="O59" s="249"/>
      <c r="P59" s="249"/>
      <c r="Q59" s="249"/>
    </row>
    <row r="60" spans="1:17" s="227" customFormat="1" x14ac:dyDescent="0.2">
      <c r="A60" s="226"/>
      <c r="B60" s="144"/>
      <c r="C60" s="226"/>
      <c r="D60" s="226"/>
      <c r="E60" s="226"/>
      <c r="F60" s="226"/>
      <c r="G60" s="226"/>
      <c r="H60" s="226"/>
      <c r="I60" s="226"/>
      <c r="J60" s="226"/>
      <c r="K60" s="226"/>
      <c r="L60" s="226"/>
      <c r="M60" s="226"/>
      <c r="N60" s="226"/>
      <c r="O60" s="249"/>
      <c r="P60" s="249"/>
      <c r="Q60" s="249"/>
    </row>
    <row r="61" spans="1:17" s="227" customFormat="1" x14ac:dyDescent="0.2">
      <c r="A61" s="226"/>
      <c r="B61" s="144"/>
      <c r="C61" s="226"/>
      <c r="D61" s="226"/>
      <c r="E61" s="226"/>
      <c r="F61" s="226"/>
      <c r="G61" s="226"/>
      <c r="H61" s="226"/>
      <c r="I61" s="226"/>
      <c r="J61" s="226"/>
      <c r="K61" s="226"/>
      <c r="L61" s="226"/>
      <c r="M61" s="226"/>
      <c r="N61" s="226"/>
      <c r="O61" s="249"/>
      <c r="P61" s="249"/>
      <c r="Q61" s="249"/>
    </row>
    <row r="62" spans="1:17" s="227" customFormat="1" ht="10.9" customHeight="1" x14ac:dyDescent="0.2">
      <c r="A62" s="226"/>
      <c r="B62" s="226"/>
      <c r="C62" s="226"/>
      <c r="D62" s="226"/>
      <c r="E62" s="226"/>
      <c r="F62" s="226"/>
      <c r="G62" s="226"/>
      <c r="H62" s="226"/>
      <c r="I62" s="226"/>
      <c r="J62" s="226"/>
      <c r="K62" s="226"/>
      <c r="L62" s="226"/>
      <c r="M62" s="226"/>
      <c r="N62" s="226"/>
      <c r="O62" s="249"/>
      <c r="P62" s="249"/>
      <c r="Q62" s="249"/>
    </row>
    <row r="63" spans="1:17" s="227" customFormat="1" ht="6.6" customHeight="1" x14ac:dyDescent="0.2">
      <c r="A63" s="226"/>
      <c r="B63" s="226"/>
      <c r="C63" s="226"/>
      <c r="D63" s="226"/>
      <c r="E63" s="226"/>
      <c r="F63" s="226"/>
      <c r="G63" s="226"/>
      <c r="H63" s="226"/>
      <c r="I63" s="226"/>
      <c r="J63" s="226"/>
      <c r="K63" s="226"/>
      <c r="L63" s="226"/>
      <c r="M63" s="226"/>
      <c r="N63" s="226"/>
      <c r="O63" s="249"/>
      <c r="P63" s="249"/>
      <c r="Q63" s="249"/>
    </row>
    <row r="64" spans="1:17" s="227" customFormat="1" ht="7.15" customHeight="1" x14ac:dyDescent="0.2">
      <c r="A64" s="226"/>
      <c r="B64" s="226"/>
      <c r="C64" s="226"/>
      <c r="D64" s="226"/>
      <c r="E64" s="226"/>
      <c r="F64" s="226"/>
      <c r="G64" s="226"/>
      <c r="H64" s="226"/>
      <c r="I64" s="226"/>
      <c r="J64" s="226"/>
      <c r="K64" s="226"/>
      <c r="L64" s="226"/>
      <c r="M64" s="226"/>
      <c r="N64" s="226"/>
      <c r="O64" s="249"/>
      <c r="P64" s="249"/>
      <c r="Q64" s="249"/>
    </row>
    <row r="65" spans="1:17" s="227" customFormat="1" x14ac:dyDescent="0.2">
      <c r="A65" s="226"/>
      <c r="B65" s="226"/>
      <c r="C65" s="226"/>
      <c r="D65" s="226"/>
      <c r="E65" s="226"/>
      <c r="F65" s="226"/>
      <c r="G65" s="226"/>
      <c r="H65" s="226"/>
      <c r="I65" s="226"/>
      <c r="J65" s="226"/>
      <c r="K65" s="226"/>
      <c r="L65" s="226"/>
      <c r="M65" s="226"/>
      <c r="N65" s="226"/>
      <c r="O65" s="249"/>
      <c r="P65" s="249"/>
      <c r="Q65" s="249"/>
    </row>
    <row r="66" spans="1:17" s="227" customFormat="1" ht="15" customHeight="1" x14ac:dyDescent="0.2">
      <c r="A66" s="226"/>
      <c r="B66" s="226"/>
      <c r="C66" s="226"/>
      <c r="D66" s="226"/>
      <c r="E66" s="324">
        <v>35</v>
      </c>
      <c r="F66" s="324"/>
      <c r="G66" s="324"/>
      <c r="H66" s="324"/>
      <c r="I66" s="324"/>
      <c r="J66" s="324"/>
      <c r="K66" s="324"/>
      <c r="L66" s="324"/>
      <c r="M66" s="324"/>
      <c r="N66" s="226"/>
      <c r="O66" s="249"/>
      <c r="P66" s="249"/>
      <c r="Q66" s="249"/>
    </row>
    <row r="67" spans="1:17" s="227" customFormat="1" ht="9" customHeight="1" x14ac:dyDescent="0.2">
      <c r="A67" s="226"/>
      <c r="B67" s="226"/>
      <c r="C67" s="226"/>
      <c r="D67" s="226"/>
      <c r="E67" s="226"/>
      <c r="F67" s="226"/>
      <c r="G67" s="226"/>
      <c r="H67" s="226"/>
      <c r="I67" s="226"/>
      <c r="J67" s="226"/>
      <c r="K67" s="226"/>
      <c r="L67" s="226"/>
      <c r="M67" s="226"/>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x14ac:dyDescent="0.2">
      <c r="A69" s="249"/>
      <c r="B69" s="249"/>
      <c r="C69" s="249"/>
      <c r="D69" s="249"/>
      <c r="E69" s="249"/>
      <c r="F69" s="249"/>
      <c r="G69" s="249"/>
      <c r="H69" s="249"/>
      <c r="I69" s="249"/>
      <c r="J69" s="249"/>
      <c r="K69" s="249"/>
      <c r="L69" s="249"/>
      <c r="M69" s="249"/>
      <c r="N69" s="249"/>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sheetData>
  <mergeCells count="10">
    <mergeCell ref="H18:I18"/>
    <mergeCell ref="J18:K18"/>
    <mergeCell ref="L18:M18"/>
    <mergeCell ref="E66:M66"/>
    <mergeCell ref="B7:M7"/>
    <mergeCell ref="B10:M10"/>
    <mergeCell ref="B12:D13"/>
    <mergeCell ref="E12:G12"/>
    <mergeCell ref="H12:J12"/>
    <mergeCell ref="K12:M12"/>
  </mergeCells>
  <pageMargins left="0" right="0" top="0" bottom="0" header="0" footer="0"/>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F473-FF2B-4C70-87FA-6F8BB224037C}">
  <dimension ref="A1:Q70"/>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278</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36874</v>
      </c>
      <c r="Q14" s="250">
        <f>F15</f>
        <v>42741</v>
      </c>
    </row>
    <row r="15" spans="1:17" ht="12.6" customHeight="1" x14ac:dyDescent="0.2">
      <c r="A15" s="226"/>
      <c r="B15" s="235" t="s">
        <v>235</v>
      </c>
      <c r="C15" s="226"/>
      <c r="D15" s="226"/>
      <c r="E15" s="236">
        <v>36874</v>
      </c>
      <c r="F15" s="236">
        <v>42741</v>
      </c>
      <c r="G15" s="236">
        <v>79615</v>
      </c>
      <c r="H15" s="236">
        <v>6080</v>
      </c>
      <c r="I15" s="236">
        <v>7821</v>
      </c>
      <c r="J15" s="236">
        <v>13901</v>
      </c>
      <c r="K15" s="236">
        <v>42954</v>
      </c>
      <c r="L15" s="236">
        <v>50562</v>
      </c>
      <c r="M15" s="236">
        <v>93516</v>
      </c>
      <c r="N15" s="226"/>
      <c r="O15" s="249" t="s">
        <v>70</v>
      </c>
      <c r="P15" s="250">
        <f>H15</f>
        <v>6080</v>
      </c>
      <c r="Q15" s="250">
        <f>I15</f>
        <v>7821</v>
      </c>
    </row>
    <row r="16" spans="1:17" ht="12.6" customHeight="1" x14ac:dyDescent="0.2">
      <c r="A16" s="226"/>
      <c r="B16" s="233" t="s">
        <v>236</v>
      </c>
      <c r="C16" s="233"/>
      <c r="D16" s="233"/>
      <c r="E16" s="234"/>
      <c r="F16" s="234"/>
      <c r="G16" s="234"/>
      <c r="H16" s="234"/>
      <c r="I16" s="234"/>
      <c r="J16" s="234"/>
      <c r="K16" s="234"/>
      <c r="L16" s="234"/>
      <c r="M16" s="234"/>
      <c r="N16" s="226"/>
      <c r="P16" s="250"/>
    </row>
    <row r="17" spans="1:16" ht="12.6" customHeight="1" x14ac:dyDescent="0.2">
      <c r="A17" s="226"/>
      <c r="B17" s="235" t="s">
        <v>237</v>
      </c>
      <c r="C17" s="226"/>
      <c r="D17" s="226"/>
      <c r="E17" s="236">
        <v>36773</v>
      </c>
      <c r="F17" s="236">
        <v>42653</v>
      </c>
      <c r="G17" s="236">
        <v>79426</v>
      </c>
      <c r="H17" s="236">
        <v>6080</v>
      </c>
      <c r="I17" s="236">
        <v>7813</v>
      </c>
      <c r="J17" s="236">
        <v>13893</v>
      </c>
      <c r="K17" s="236">
        <v>42853</v>
      </c>
      <c r="L17" s="236">
        <v>50466</v>
      </c>
      <c r="M17" s="236">
        <v>93319</v>
      </c>
      <c r="N17" s="226"/>
      <c r="P17" s="250"/>
    </row>
    <row r="18" spans="1:16" ht="12.6" customHeight="1" x14ac:dyDescent="0.2">
      <c r="A18" s="226"/>
      <c r="B18" s="233" t="s">
        <v>238</v>
      </c>
      <c r="C18" s="233"/>
      <c r="D18" s="233"/>
      <c r="E18" s="234"/>
      <c r="F18" s="234"/>
      <c r="G18" s="234"/>
      <c r="H18" s="234"/>
      <c r="I18" s="234"/>
      <c r="J18" s="234"/>
      <c r="K18" s="234"/>
      <c r="L18" s="234"/>
      <c r="M18" s="234"/>
      <c r="N18" s="226"/>
      <c r="P18" s="250"/>
    </row>
    <row r="19" spans="1:16" ht="15" customHeight="1" x14ac:dyDescent="0.2">
      <c r="A19" s="226"/>
      <c r="B19" s="325" t="s">
        <v>145</v>
      </c>
      <c r="C19" s="325"/>
      <c r="D19" s="326" t="s">
        <v>239</v>
      </c>
      <c r="E19" s="327" t="s">
        <v>240</v>
      </c>
      <c r="F19" s="327"/>
      <c r="G19" s="327"/>
      <c r="H19" s="327"/>
      <c r="I19" s="327"/>
      <c r="J19" s="327"/>
      <c r="K19" s="327"/>
      <c r="L19" s="327"/>
      <c r="M19" s="327"/>
      <c r="N19" s="226"/>
      <c r="P19" s="250"/>
    </row>
    <row r="20" spans="1:16" ht="15" customHeight="1" x14ac:dyDescent="0.2">
      <c r="A20" s="226"/>
      <c r="B20" s="325"/>
      <c r="C20" s="325"/>
      <c r="D20" s="326"/>
      <c r="E20" s="327" t="s">
        <v>60</v>
      </c>
      <c r="F20" s="327"/>
      <c r="G20" s="327"/>
      <c r="H20" s="327" t="s">
        <v>70</v>
      </c>
      <c r="I20" s="327"/>
      <c r="J20" s="327"/>
      <c r="K20" s="327" t="s">
        <v>26</v>
      </c>
      <c r="L20" s="327"/>
      <c r="M20" s="327"/>
      <c r="N20" s="226"/>
      <c r="P20" s="250"/>
    </row>
    <row r="21" spans="1:16"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6" ht="12.6" customHeight="1" x14ac:dyDescent="0.2">
      <c r="A22" s="226"/>
      <c r="B22" s="235" t="s">
        <v>148</v>
      </c>
      <c r="C22" s="226"/>
      <c r="D22" s="236">
        <v>39</v>
      </c>
      <c r="E22" s="236">
        <v>99</v>
      </c>
      <c r="F22" s="236">
        <v>174</v>
      </c>
      <c r="G22" s="236">
        <v>273</v>
      </c>
      <c r="H22" s="236">
        <v>270</v>
      </c>
      <c r="I22" s="236">
        <v>337</v>
      </c>
      <c r="J22" s="236">
        <v>607</v>
      </c>
      <c r="K22" s="236">
        <v>369</v>
      </c>
      <c r="L22" s="236">
        <v>511</v>
      </c>
      <c r="M22" s="236">
        <v>880</v>
      </c>
      <c r="N22" s="226"/>
      <c r="O22" s="222"/>
      <c r="P22" s="250"/>
    </row>
    <row r="23" spans="1:16" ht="12.6" customHeight="1" x14ac:dyDescent="0.2">
      <c r="A23" s="226"/>
      <c r="B23" s="235" t="s">
        <v>149</v>
      </c>
      <c r="C23" s="226"/>
      <c r="D23" s="236">
        <v>30</v>
      </c>
      <c r="E23" s="236">
        <v>260</v>
      </c>
      <c r="F23" s="236">
        <v>248</v>
      </c>
      <c r="G23" s="236">
        <v>508</v>
      </c>
      <c r="H23" s="236">
        <v>0</v>
      </c>
      <c r="I23" s="236">
        <v>0</v>
      </c>
      <c r="J23" s="236">
        <v>0</v>
      </c>
      <c r="K23" s="236">
        <v>260</v>
      </c>
      <c r="L23" s="236">
        <v>248</v>
      </c>
      <c r="M23" s="236">
        <v>508</v>
      </c>
      <c r="N23" s="226"/>
      <c r="O23" s="222"/>
      <c r="P23" s="250"/>
    </row>
    <row r="24" spans="1:16" ht="12.6" customHeight="1" x14ac:dyDescent="0.2">
      <c r="A24" s="226"/>
      <c r="B24" s="235" t="s">
        <v>154</v>
      </c>
      <c r="C24" s="226"/>
      <c r="D24" s="236">
        <v>17</v>
      </c>
      <c r="E24" s="236">
        <v>1095</v>
      </c>
      <c r="F24" s="236">
        <v>1204</v>
      </c>
      <c r="G24" s="236">
        <v>2299</v>
      </c>
      <c r="H24" s="236">
        <v>0</v>
      </c>
      <c r="I24" s="236">
        <v>0</v>
      </c>
      <c r="J24" s="236">
        <v>0</v>
      </c>
      <c r="K24" s="236">
        <v>1095</v>
      </c>
      <c r="L24" s="236">
        <v>1204</v>
      </c>
      <c r="M24" s="236">
        <v>2299</v>
      </c>
      <c r="N24" s="226"/>
      <c r="O24" s="222"/>
      <c r="P24" s="250"/>
    </row>
    <row r="25" spans="1:16" ht="12.6" customHeight="1" x14ac:dyDescent="0.2">
      <c r="A25" s="226"/>
      <c r="B25" s="235" t="s">
        <v>152</v>
      </c>
      <c r="C25" s="226"/>
      <c r="D25" s="236">
        <v>11</v>
      </c>
      <c r="E25" s="236">
        <v>563</v>
      </c>
      <c r="F25" s="236">
        <v>713</v>
      </c>
      <c r="G25" s="236">
        <v>1276</v>
      </c>
      <c r="H25" s="236">
        <v>0</v>
      </c>
      <c r="I25" s="236">
        <v>0</v>
      </c>
      <c r="J25" s="236">
        <v>0</v>
      </c>
      <c r="K25" s="236">
        <v>563</v>
      </c>
      <c r="L25" s="236">
        <v>713</v>
      </c>
      <c r="M25" s="236">
        <v>1276</v>
      </c>
      <c r="N25" s="226"/>
      <c r="O25" s="222"/>
      <c r="P25" s="250"/>
    </row>
    <row r="26" spans="1:16" ht="12.6" customHeight="1" x14ac:dyDescent="0.2">
      <c r="A26" s="226"/>
      <c r="B26" s="235" t="s">
        <v>150</v>
      </c>
      <c r="C26" s="226"/>
      <c r="D26" s="236">
        <v>5</v>
      </c>
      <c r="E26" s="236">
        <v>66937</v>
      </c>
      <c r="F26" s="236">
        <v>76917</v>
      </c>
      <c r="G26" s="236">
        <v>143854</v>
      </c>
      <c r="H26" s="236">
        <v>11044</v>
      </c>
      <c r="I26" s="236">
        <v>14409</v>
      </c>
      <c r="J26" s="236">
        <v>25453</v>
      </c>
      <c r="K26" s="236">
        <v>77981</v>
      </c>
      <c r="L26" s="236">
        <v>91326</v>
      </c>
      <c r="M26" s="236">
        <v>169307</v>
      </c>
      <c r="N26" s="226"/>
      <c r="O26" s="222"/>
      <c r="P26" s="250"/>
    </row>
    <row r="27" spans="1:16" s="249" customFormat="1" ht="12.6" customHeight="1" x14ac:dyDescent="0.2">
      <c r="A27" s="226"/>
      <c r="B27" s="235" t="s">
        <v>157</v>
      </c>
      <c r="C27" s="226"/>
      <c r="D27" s="236">
        <v>4</v>
      </c>
      <c r="E27" s="236">
        <v>947</v>
      </c>
      <c r="F27" s="236">
        <v>768</v>
      </c>
      <c r="G27" s="236">
        <v>1715</v>
      </c>
      <c r="H27" s="236">
        <v>0</v>
      </c>
      <c r="I27" s="236">
        <v>0</v>
      </c>
      <c r="J27" s="236">
        <v>0</v>
      </c>
      <c r="K27" s="236">
        <v>947</v>
      </c>
      <c r="L27" s="236">
        <v>768</v>
      </c>
      <c r="M27" s="236">
        <v>1715</v>
      </c>
      <c r="N27" s="226"/>
      <c r="O27" s="222"/>
      <c r="P27" s="250"/>
    </row>
    <row r="28" spans="1:16" s="249" customFormat="1" ht="12.6" customHeight="1" x14ac:dyDescent="0.2">
      <c r="A28" s="226"/>
      <c r="B28" s="235" t="s">
        <v>193</v>
      </c>
      <c r="C28" s="226"/>
      <c r="D28" s="236">
        <v>3</v>
      </c>
      <c r="E28" s="236">
        <v>14</v>
      </c>
      <c r="F28" s="236">
        <v>45</v>
      </c>
      <c r="G28" s="236">
        <v>59</v>
      </c>
      <c r="H28" s="236">
        <v>0</v>
      </c>
      <c r="I28" s="236">
        <v>0</v>
      </c>
      <c r="J28" s="236">
        <v>0</v>
      </c>
      <c r="K28" s="236">
        <v>14</v>
      </c>
      <c r="L28" s="236">
        <v>45</v>
      </c>
      <c r="M28" s="236">
        <v>59</v>
      </c>
      <c r="N28" s="226"/>
      <c r="O28" s="222"/>
      <c r="P28" s="250"/>
    </row>
    <row r="29" spans="1:16" s="249" customFormat="1" ht="12.6" customHeight="1" x14ac:dyDescent="0.2">
      <c r="A29" s="226"/>
      <c r="B29" s="235" t="s">
        <v>153</v>
      </c>
      <c r="C29" s="226"/>
      <c r="D29" s="236">
        <v>2</v>
      </c>
      <c r="E29" s="236">
        <v>51</v>
      </c>
      <c r="F29" s="236">
        <v>46</v>
      </c>
      <c r="G29" s="236">
        <v>97</v>
      </c>
      <c r="H29" s="236">
        <v>0</v>
      </c>
      <c r="I29" s="236">
        <v>0</v>
      </c>
      <c r="J29" s="236">
        <v>0</v>
      </c>
      <c r="K29" s="236">
        <v>51</v>
      </c>
      <c r="L29" s="236">
        <v>46</v>
      </c>
      <c r="M29" s="236">
        <v>97</v>
      </c>
      <c r="N29" s="226"/>
      <c r="O29" s="222"/>
      <c r="P29" s="250"/>
    </row>
    <row r="30" spans="1:16" s="249" customFormat="1" ht="12.6" customHeight="1" x14ac:dyDescent="0.2">
      <c r="A30" s="226"/>
      <c r="B30" s="235" t="s">
        <v>151</v>
      </c>
      <c r="C30" s="226"/>
      <c r="D30" s="236">
        <v>1</v>
      </c>
      <c r="E30" s="236">
        <v>37</v>
      </c>
      <c r="F30" s="236">
        <v>72</v>
      </c>
      <c r="G30" s="236">
        <v>109</v>
      </c>
      <c r="H30" s="236">
        <v>0</v>
      </c>
      <c r="I30" s="236">
        <v>0</v>
      </c>
      <c r="J30" s="236">
        <v>0</v>
      </c>
      <c r="K30" s="236">
        <v>37</v>
      </c>
      <c r="L30" s="236">
        <v>72</v>
      </c>
      <c r="M30" s="236">
        <v>109</v>
      </c>
      <c r="N30" s="226"/>
      <c r="O30" s="222"/>
      <c r="P30" s="250"/>
    </row>
    <row r="31" spans="1:16" ht="12.6" customHeight="1" x14ac:dyDescent="0.2">
      <c r="A31" s="226"/>
      <c r="B31" s="235" t="s">
        <v>156</v>
      </c>
      <c r="C31" s="226"/>
      <c r="D31" s="236">
        <v>1</v>
      </c>
      <c r="E31" s="236">
        <v>47</v>
      </c>
      <c r="F31" s="236">
        <v>67</v>
      </c>
      <c r="G31" s="236">
        <v>114</v>
      </c>
      <c r="H31" s="236">
        <v>0</v>
      </c>
      <c r="I31" s="236">
        <v>0</v>
      </c>
      <c r="J31" s="236">
        <v>0</v>
      </c>
      <c r="K31" s="236">
        <v>47</v>
      </c>
      <c r="L31" s="236">
        <v>67</v>
      </c>
      <c r="M31" s="236">
        <v>114</v>
      </c>
      <c r="N31" s="226"/>
      <c r="O31" s="222"/>
      <c r="P31" s="250"/>
    </row>
    <row r="32" spans="1:16" ht="12.6" customHeight="1" x14ac:dyDescent="0.2">
      <c r="A32" s="226"/>
      <c r="B32" s="235" t="s">
        <v>160</v>
      </c>
      <c r="C32" s="226"/>
      <c r="D32" s="236">
        <v>1</v>
      </c>
      <c r="E32" s="236">
        <v>180</v>
      </c>
      <c r="F32" s="236">
        <v>480</v>
      </c>
      <c r="G32" s="236">
        <v>660</v>
      </c>
      <c r="H32" s="236">
        <v>0</v>
      </c>
      <c r="I32" s="236">
        <v>0</v>
      </c>
      <c r="J32" s="236">
        <v>0</v>
      </c>
      <c r="K32" s="236">
        <v>180</v>
      </c>
      <c r="L32" s="236">
        <v>480</v>
      </c>
      <c r="M32" s="236">
        <v>660</v>
      </c>
      <c r="N32" s="226"/>
      <c r="O32" s="222"/>
      <c r="P32" s="250"/>
    </row>
    <row r="33" spans="1:17" ht="12.6" customHeight="1" x14ac:dyDescent="0.2">
      <c r="A33" s="226"/>
      <c r="B33" s="241" t="s">
        <v>26</v>
      </c>
      <c r="C33" s="241"/>
      <c r="D33" s="242">
        <f>SUM(D22:D32)</f>
        <v>114</v>
      </c>
      <c r="E33" s="242">
        <f t="shared" ref="E33:M33" si="0">SUM(E22:E32)</f>
        <v>70230</v>
      </c>
      <c r="F33" s="242">
        <f t="shared" si="0"/>
        <v>80734</v>
      </c>
      <c r="G33" s="242">
        <f t="shared" si="0"/>
        <v>150964</v>
      </c>
      <c r="H33" s="242">
        <f t="shared" si="0"/>
        <v>11314</v>
      </c>
      <c r="I33" s="242">
        <f t="shared" si="0"/>
        <v>14746</v>
      </c>
      <c r="J33" s="242">
        <f t="shared" si="0"/>
        <v>26060</v>
      </c>
      <c r="K33" s="242">
        <f t="shared" si="0"/>
        <v>81544</v>
      </c>
      <c r="L33" s="242">
        <f t="shared" si="0"/>
        <v>95480</v>
      </c>
      <c r="M33" s="242">
        <f t="shared" si="0"/>
        <v>177024</v>
      </c>
      <c r="N33" s="226"/>
      <c r="O33" s="222"/>
      <c r="P33" s="250"/>
    </row>
    <row r="34" spans="1:17" s="248" customFormat="1" ht="18.600000000000001" customHeight="1" x14ac:dyDescent="0.2">
      <c r="A34" s="243"/>
      <c r="B34" s="244"/>
      <c r="C34" s="244"/>
      <c r="D34" s="245"/>
      <c r="E34" s="245"/>
      <c r="F34" s="245"/>
      <c r="G34" s="245"/>
      <c r="H34" s="323" t="s">
        <v>54</v>
      </c>
      <c r="I34" s="323"/>
      <c r="J34" s="323" t="s">
        <v>55</v>
      </c>
      <c r="K34" s="323"/>
      <c r="L34" s="323" t="s">
        <v>26</v>
      </c>
      <c r="M34" s="323"/>
      <c r="N34" s="243"/>
      <c r="O34" s="255"/>
      <c r="P34" s="256"/>
      <c r="Q34" s="255"/>
    </row>
    <row r="35" spans="1:17" ht="12.6" customHeight="1" x14ac:dyDescent="0.2">
      <c r="A35" s="226"/>
      <c r="B35" s="233" t="s">
        <v>241</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0</v>
      </c>
      <c r="J36" s="236"/>
      <c r="K36" s="236">
        <v>0</v>
      </c>
      <c r="L36" s="236"/>
      <c r="M36" s="236">
        <v>0</v>
      </c>
      <c r="N36" s="226"/>
      <c r="P36" s="250"/>
    </row>
    <row r="37" spans="1:17" ht="12.6" customHeight="1" x14ac:dyDescent="0.2">
      <c r="A37" s="226"/>
      <c r="B37" s="233" t="s">
        <v>243</v>
      </c>
      <c r="C37" s="233"/>
      <c r="D37" s="233"/>
      <c r="E37" s="234"/>
      <c r="F37" s="234"/>
      <c r="G37" s="234"/>
      <c r="H37" s="234"/>
      <c r="I37" s="234"/>
      <c r="J37" s="234"/>
      <c r="K37" s="234"/>
      <c r="L37" s="234"/>
      <c r="M37" s="234"/>
      <c r="N37" s="226"/>
      <c r="P37" s="250"/>
    </row>
    <row r="38" spans="1:17" ht="12.6" customHeight="1" x14ac:dyDescent="0.2">
      <c r="A38" s="226"/>
      <c r="B38" s="235" t="s">
        <v>242</v>
      </c>
      <c r="C38" s="226"/>
      <c r="D38" s="226"/>
      <c r="E38" s="236"/>
      <c r="F38" s="236"/>
      <c r="G38" s="236"/>
      <c r="H38" s="236"/>
      <c r="I38" s="236">
        <v>61</v>
      </c>
      <c r="J38" s="236"/>
      <c r="K38" s="236">
        <v>55</v>
      </c>
      <c r="L38" s="236"/>
      <c r="M38" s="236">
        <v>116</v>
      </c>
      <c r="N38" s="226"/>
      <c r="P38" s="250"/>
    </row>
    <row r="39" spans="1:17" ht="2.4500000000000002" customHeight="1" thickBot="1" x14ac:dyDescent="0.25">
      <c r="A39" s="226"/>
      <c r="B39" s="230"/>
      <c r="C39" s="230"/>
      <c r="D39" s="230"/>
      <c r="E39" s="230"/>
      <c r="F39" s="230"/>
      <c r="G39" s="230"/>
      <c r="H39" s="230"/>
      <c r="I39" s="230"/>
      <c r="J39" s="230"/>
      <c r="K39" s="230"/>
      <c r="L39" s="230"/>
      <c r="M39" s="230"/>
      <c r="N39" s="226"/>
    </row>
    <row r="40" spans="1:17" s="227" customFormat="1" ht="12.75" customHeight="1" x14ac:dyDescent="0.2">
      <c r="A40" s="226"/>
      <c r="B40" s="251" t="s">
        <v>206</v>
      </c>
      <c r="C40" s="226"/>
      <c r="D40" s="226"/>
      <c r="E40" s="226"/>
      <c r="F40" s="226"/>
      <c r="G40" s="226"/>
      <c r="H40" s="226"/>
      <c r="I40" s="226"/>
      <c r="J40" s="226"/>
      <c r="K40" s="226"/>
      <c r="L40" s="226"/>
      <c r="M40" s="226"/>
      <c r="N40" s="226"/>
      <c r="O40" s="249"/>
      <c r="P40" s="249"/>
      <c r="Q40" s="249"/>
    </row>
    <row r="41" spans="1:17" s="227" customFormat="1" ht="12.75" customHeight="1" x14ac:dyDescent="0.2">
      <c r="A41" s="226"/>
      <c r="B41" s="251"/>
      <c r="C41" s="226"/>
      <c r="D41" s="226"/>
      <c r="E41" s="226"/>
      <c r="F41" s="226"/>
      <c r="G41" s="226"/>
      <c r="H41" s="226"/>
      <c r="I41" s="226"/>
      <c r="J41" s="226"/>
      <c r="K41" s="226"/>
      <c r="L41" s="226"/>
      <c r="M41" s="226"/>
      <c r="N41" s="226"/>
      <c r="O41" s="249"/>
      <c r="P41" s="249"/>
      <c r="Q41" s="249"/>
    </row>
    <row r="42" spans="1:17" s="227" customFormat="1" ht="17.45" customHeight="1" x14ac:dyDescent="0.2">
      <c r="A42" s="226"/>
      <c r="B42" s="226"/>
      <c r="C42" s="226"/>
      <c r="D42" s="226"/>
      <c r="E42" s="226"/>
      <c r="F42" s="226"/>
      <c r="G42" s="226"/>
      <c r="H42" s="226"/>
      <c r="I42" s="226"/>
      <c r="J42" s="226"/>
      <c r="K42" s="226"/>
      <c r="L42" s="226"/>
      <c r="M42" s="226"/>
      <c r="N42" s="226"/>
      <c r="O42" s="249"/>
      <c r="P42" s="249"/>
      <c r="Q42" s="249"/>
    </row>
    <row r="43" spans="1:17" s="227" customFormat="1" ht="13.5" x14ac:dyDescent="0.2">
      <c r="A43" s="226"/>
      <c r="B43" s="253" t="s">
        <v>279</v>
      </c>
      <c r="C43" s="253"/>
      <c r="D43" s="253"/>
      <c r="E43" s="253"/>
      <c r="F43" s="253"/>
      <c r="G43" s="253"/>
      <c r="H43" s="253"/>
      <c r="I43" s="253"/>
      <c r="J43" s="253"/>
      <c r="K43" s="253"/>
      <c r="L43" s="253"/>
      <c r="M43" s="253"/>
      <c r="N43" s="226"/>
      <c r="O43" s="249"/>
      <c r="P43" s="249"/>
      <c r="Q43" s="249"/>
    </row>
    <row r="44" spans="1:17" s="227" customFormat="1" ht="12" customHeigh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ht="13.5" x14ac:dyDescent="0.2">
      <c r="A48" s="226"/>
      <c r="B48" s="134"/>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x14ac:dyDescent="0.2">
      <c r="A54" s="226"/>
      <c r="B54" s="226"/>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ht="12" customHeight="1" x14ac:dyDescent="0.2">
      <c r="A58" s="226"/>
      <c r="B58" s="226"/>
      <c r="C58" s="226"/>
      <c r="D58" s="226"/>
      <c r="E58" s="226"/>
      <c r="F58" s="226"/>
      <c r="G58" s="226"/>
      <c r="H58" s="226"/>
      <c r="I58" s="226"/>
      <c r="J58" s="226"/>
      <c r="K58" s="226"/>
      <c r="L58" s="226"/>
      <c r="M58" s="226"/>
      <c r="N58" s="226"/>
      <c r="O58" s="249"/>
      <c r="P58" s="249"/>
      <c r="Q58" s="249"/>
    </row>
    <row r="59" spans="1:17" s="227" customFormat="1" ht="7.9" customHeigh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ht="10.9" customHeight="1" x14ac:dyDescent="0.2">
      <c r="A61" s="226"/>
      <c r="B61" s="226"/>
      <c r="C61" s="226"/>
      <c r="D61" s="226"/>
      <c r="E61" s="226"/>
      <c r="F61" s="226"/>
      <c r="G61" s="226"/>
      <c r="H61" s="226"/>
      <c r="I61" s="226"/>
      <c r="J61" s="226"/>
      <c r="K61" s="226"/>
      <c r="L61" s="226"/>
      <c r="M61" s="226"/>
      <c r="N61" s="226"/>
      <c r="O61" s="249"/>
      <c r="P61" s="249"/>
      <c r="Q61" s="249"/>
    </row>
    <row r="62" spans="1:17" s="227" customFormat="1" ht="6.6" customHeight="1" x14ac:dyDescent="0.2">
      <c r="A62" s="226"/>
      <c r="B62" s="226"/>
      <c r="C62" s="226"/>
      <c r="D62" s="226"/>
      <c r="E62" s="226"/>
      <c r="F62" s="226"/>
      <c r="G62" s="226"/>
      <c r="H62" s="226"/>
      <c r="I62" s="226"/>
      <c r="J62" s="226"/>
      <c r="K62" s="226"/>
      <c r="L62" s="226"/>
      <c r="M62" s="226"/>
      <c r="N62" s="226"/>
      <c r="O62" s="249"/>
      <c r="P62" s="249"/>
      <c r="Q62" s="249"/>
    </row>
    <row r="63" spans="1:17" s="227" customFormat="1" ht="7.15" customHeight="1" x14ac:dyDescent="0.2">
      <c r="A63" s="226"/>
      <c r="B63" s="226"/>
      <c r="C63" s="226"/>
      <c r="D63" s="226"/>
      <c r="E63" s="226"/>
      <c r="F63" s="226"/>
      <c r="G63" s="226"/>
      <c r="H63" s="226"/>
      <c r="I63" s="226"/>
      <c r="J63" s="226"/>
      <c r="K63" s="226"/>
      <c r="L63" s="226"/>
      <c r="M63" s="226"/>
      <c r="N63" s="226"/>
      <c r="O63" s="249"/>
      <c r="P63" s="249"/>
      <c r="Q63" s="249"/>
    </row>
    <row r="64" spans="1:17" s="227" customFormat="1" ht="15" customHeight="1" x14ac:dyDescent="0.2">
      <c r="A64" s="226"/>
      <c r="B64" s="226"/>
      <c r="C64" s="226"/>
      <c r="D64" s="226"/>
      <c r="E64" s="324">
        <v>36</v>
      </c>
      <c r="F64" s="324"/>
      <c r="G64" s="324"/>
      <c r="H64" s="324"/>
      <c r="I64" s="324"/>
      <c r="J64" s="324"/>
      <c r="K64" s="324"/>
      <c r="L64" s="324"/>
      <c r="M64" s="324"/>
      <c r="N64" s="226"/>
      <c r="O64" s="249"/>
      <c r="P64" s="249"/>
      <c r="Q64" s="249"/>
    </row>
    <row r="65" spans="1:17" s="227" customFormat="1" ht="9" customHeight="1" x14ac:dyDescent="0.2">
      <c r="A65" s="226"/>
      <c r="B65" s="226"/>
      <c r="C65" s="226"/>
      <c r="D65" s="226"/>
      <c r="E65" s="226"/>
      <c r="F65" s="226"/>
      <c r="G65" s="226"/>
      <c r="H65" s="226"/>
      <c r="I65" s="226"/>
      <c r="J65" s="226"/>
      <c r="K65" s="226"/>
      <c r="L65" s="226"/>
      <c r="M65" s="226"/>
      <c r="N65" s="226"/>
      <c r="O65" s="249"/>
      <c r="P65" s="249"/>
      <c r="Q65" s="249"/>
    </row>
    <row r="66" spans="1:17" s="227" customFormat="1" ht="9" customHeight="1" x14ac:dyDescent="0.2">
      <c r="A66" s="226"/>
      <c r="B66" s="226"/>
      <c r="C66" s="226"/>
      <c r="D66" s="226"/>
      <c r="E66" s="226"/>
      <c r="F66" s="226"/>
      <c r="G66" s="226"/>
      <c r="H66" s="226"/>
      <c r="I66" s="226"/>
      <c r="J66" s="226"/>
      <c r="K66" s="226"/>
      <c r="L66" s="226"/>
      <c r="M66" s="226"/>
      <c r="N66" s="226"/>
      <c r="O66" s="249"/>
      <c r="P66" s="249"/>
      <c r="Q66" s="249"/>
    </row>
    <row r="67" spans="1:17" s="227" customFormat="1" x14ac:dyDescent="0.2">
      <c r="A67" s="249"/>
      <c r="B67" s="249"/>
      <c r="C67" s="249"/>
      <c r="D67" s="249"/>
      <c r="E67" s="249"/>
      <c r="F67" s="249"/>
      <c r="G67" s="249"/>
      <c r="H67" s="249"/>
      <c r="I67" s="249"/>
      <c r="J67" s="249"/>
      <c r="K67" s="249"/>
      <c r="L67" s="249"/>
      <c r="M67" s="249"/>
      <c r="N67" s="249"/>
      <c r="O67" s="249"/>
      <c r="P67" s="249"/>
      <c r="Q67" s="249"/>
    </row>
    <row r="68" spans="1:17" s="227" customFormat="1" x14ac:dyDescent="0.2">
      <c r="A68" s="254"/>
      <c r="B68" s="254"/>
      <c r="C68" s="254"/>
      <c r="D68" s="254"/>
      <c r="E68" s="254"/>
      <c r="F68" s="254"/>
      <c r="G68" s="254"/>
      <c r="H68" s="254"/>
      <c r="I68" s="254"/>
      <c r="J68" s="254"/>
      <c r="K68" s="254"/>
      <c r="L68" s="254"/>
      <c r="M68" s="254"/>
      <c r="N68" s="254"/>
      <c r="O68" s="249"/>
      <c r="P68" s="249"/>
      <c r="Q68" s="249"/>
    </row>
    <row r="69" spans="1:17" s="227" customFormat="1" x14ac:dyDescent="0.2">
      <c r="A69" s="254"/>
      <c r="B69" s="254"/>
      <c r="C69" s="254"/>
      <c r="D69" s="254"/>
      <c r="E69" s="254"/>
      <c r="F69" s="254"/>
      <c r="G69" s="254"/>
      <c r="H69" s="254"/>
      <c r="I69" s="254"/>
      <c r="J69" s="254"/>
      <c r="K69" s="254"/>
      <c r="L69" s="254"/>
      <c r="M69" s="254"/>
      <c r="N69" s="254"/>
      <c r="O69" s="249"/>
      <c r="P69" s="249"/>
      <c r="Q69" s="249"/>
    </row>
    <row r="70" spans="1:17" s="227" customFormat="1" x14ac:dyDescent="0.2">
      <c r="A70" s="254"/>
      <c r="B70" s="254"/>
      <c r="C70" s="254"/>
      <c r="D70" s="254"/>
      <c r="E70" s="254"/>
      <c r="F70" s="254"/>
      <c r="G70" s="254"/>
      <c r="H70" s="254"/>
      <c r="I70" s="254"/>
      <c r="J70" s="254"/>
      <c r="K70" s="254"/>
      <c r="L70" s="254"/>
      <c r="M70" s="254"/>
      <c r="N70" s="254"/>
      <c r="O70" s="249"/>
      <c r="P70" s="249"/>
      <c r="Q70" s="249"/>
    </row>
  </sheetData>
  <mergeCells count="16">
    <mergeCell ref="B7:M7"/>
    <mergeCell ref="B10:M10"/>
    <mergeCell ref="B12:D13"/>
    <mergeCell ref="E12:G12"/>
    <mergeCell ref="H12:J12"/>
    <mergeCell ref="K12:M12"/>
    <mergeCell ref="H34:I34"/>
    <mergeCell ref="J34:K34"/>
    <mergeCell ref="L34:M34"/>
    <mergeCell ref="E64:M64"/>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F692-ADD2-4296-BBBC-BB75AF2425B0}">
  <dimension ref="A1:Q73"/>
  <sheetViews>
    <sheetView zoomScaleNormal="100" workbookViewId="0"/>
  </sheetViews>
  <sheetFormatPr baseColWidth="10" defaultColWidth="8.7109375" defaultRowHeight="12" x14ac:dyDescent="0.2"/>
  <cols>
    <col min="1" max="1" width="5.28515625" style="228" customWidth="1"/>
    <col min="2" max="2" width="8.7109375" style="228"/>
    <col min="3" max="3" width="11.7109375" style="228" customWidth="1"/>
    <col min="4" max="4" width="9.42578125" style="228" customWidth="1"/>
    <col min="5" max="13" width="7.42578125" style="228" customWidth="1"/>
    <col min="14" max="14" width="5.28515625" style="228" customWidth="1"/>
    <col min="15" max="15" width="9.28515625" style="249" bestFit="1" customWidth="1"/>
    <col min="16" max="16" width="12.7109375" style="249" customWidth="1"/>
    <col min="17" max="17" width="8.7109375" style="249"/>
    <col min="18" max="256" width="8.7109375" style="228"/>
    <col min="257" max="257" width="5.28515625" style="228" customWidth="1"/>
    <col min="258" max="258" width="8.7109375" style="228"/>
    <col min="259" max="259" width="11.7109375" style="228" customWidth="1"/>
    <col min="260" max="260" width="9.42578125" style="228" customWidth="1"/>
    <col min="261" max="269" width="7.42578125" style="228" customWidth="1"/>
    <col min="270" max="270" width="5.28515625" style="228" customWidth="1"/>
    <col min="271" max="271" width="9.28515625" style="228" bestFit="1" customWidth="1"/>
    <col min="272" max="272" width="12.7109375" style="228" customWidth="1"/>
    <col min="273" max="512" width="8.7109375" style="228"/>
    <col min="513" max="513" width="5.28515625" style="228" customWidth="1"/>
    <col min="514" max="514" width="8.7109375" style="228"/>
    <col min="515" max="515" width="11.7109375" style="228" customWidth="1"/>
    <col min="516" max="516" width="9.42578125" style="228" customWidth="1"/>
    <col min="517" max="525" width="7.42578125" style="228" customWidth="1"/>
    <col min="526" max="526" width="5.28515625" style="228" customWidth="1"/>
    <col min="527" max="527" width="9.28515625" style="228" bestFit="1" customWidth="1"/>
    <col min="528" max="528" width="12.7109375" style="228" customWidth="1"/>
    <col min="529" max="768" width="8.7109375" style="228"/>
    <col min="769" max="769" width="5.28515625" style="228" customWidth="1"/>
    <col min="770" max="770" width="8.7109375" style="228"/>
    <col min="771" max="771" width="11.7109375" style="228" customWidth="1"/>
    <col min="772" max="772" width="9.42578125" style="228" customWidth="1"/>
    <col min="773" max="781" width="7.42578125" style="228" customWidth="1"/>
    <col min="782" max="782" width="5.28515625" style="228" customWidth="1"/>
    <col min="783" max="783" width="9.28515625" style="228" bestFit="1" customWidth="1"/>
    <col min="784" max="784" width="12.7109375" style="228" customWidth="1"/>
    <col min="785" max="1024" width="8.7109375" style="228"/>
    <col min="1025" max="1025" width="5.28515625" style="228" customWidth="1"/>
    <col min="1026" max="1026" width="8.7109375" style="228"/>
    <col min="1027" max="1027" width="11.7109375" style="228" customWidth="1"/>
    <col min="1028" max="1028" width="9.42578125" style="228" customWidth="1"/>
    <col min="1029" max="1037" width="7.42578125" style="228" customWidth="1"/>
    <col min="1038" max="1038" width="5.28515625" style="228" customWidth="1"/>
    <col min="1039" max="1039" width="9.28515625" style="228" bestFit="1" customWidth="1"/>
    <col min="1040" max="1040" width="12.7109375" style="228" customWidth="1"/>
    <col min="1041" max="1280" width="8.7109375" style="228"/>
    <col min="1281" max="1281" width="5.28515625" style="228" customWidth="1"/>
    <col min="1282" max="1282" width="8.7109375" style="228"/>
    <col min="1283" max="1283" width="11.7109375" style="228" customWidth="1"/>
    <col min="1284" max="1284" width="9.42578125" style="228" customWidth="1"/>
    <col min="1285" max="1293" width="7.42578125" style="228" customWidth="1"/>
    <col min="1294" max="1294" width="5.28515625" style="228" customWidth="1"/>
    <col min="1295" max="1295" width="9.28515625" style="228" bestFit="1" customWidth="1"/>
    <col min="1296" max="1296" width="12.7109375" style="228" customWidth="1"/>
    <col min="1297" max="1536" width="8.7109375" style="228"/>
    <col min="1537" max="1537" width="5.28515625" style="228" customWidth="1"/>
    <col min="1538" max="1538" width="8.7109375" style="228"/>
    <col min="1539" max="1539" width="11.7109375" style="228" customWidth="1"/>
    <col min="1540" max="1540" width="9.42578125" style="228" customWidth="1"/>
    <col min="1541" max="1549" width="7.42578125" style="228" customWidth="1"/>
    <col min="1550" max="1550" width="5.28515625" style="228" customWidth="1"/>
    <col min="1551" max="1551" width="9.28515625" style="228" bestFit="1" customWidth="1"/>
    <col min="1552" max="1552" width="12.7109375" style="228" customWidth="1"/>
    <col min="1553" max="1792" width="8.7109375" style="228"/>
    <col min="1793" max="1793" width="5.28515625" style="228" customWidth="1"/>
    <col min="1794" max="1794" width="8.7109375" style="228"/>
    <col min="1795" max="1795" width="11.7109375" style="228" customWidth="1"/>
    <col min="1796" max="1796" width="9.42578125" style="228" customWidth="1"/>
    <col min="1797" max="1805" width="7.42578125" style="228" customWidth="1"/>
    <col min="1806" max="1806" width="5.28515625" style="228" customWidth="1"/>
    <col min="1807" max="1807" width="9.28515625" style="228" bestFit="1" customWidth="1"/>
    <col min="1808" max="1808" width="12.7109375" style="228" customWidth="1"/>
    <col min="1809" max="2048" width="8.7109375" style="228"/>
    <col min="2049" max="2049" width="5.28515625" style="228" customWidth="1"/>
    <col min="2050" max="2050" width="8.7109375" style="228"/>
    <col min="2051" max="2051" width="11.7109375" style="228" customWidth="1"/>
    <col min="2052" max="2052" width="9.42578125" style="228" customWidth="1"/>
    <col min="2053" max="2061" width="7.42578125" style="228" customWidth="1"/>
    <col min="2062" max="2062" width="5.28515625" style="228" customWidth="1"/>
    <col min="2063" max="2063" width="9.28515625" style="228" bestFit="1" customWidth="1"/>
    <col min="2064" max="2064" width="12.7109375" style="228" customWidth="1"/>
    <col min="2065" max="2304" width="8.7109375" style="228"/>
    <col min="2305" max="2305" width="5.28515625" style="228" customWidth="1"/>
    <col min="2306" max="2306" width="8.7109375" style="228"/>
    <col min="2307" max="2307" width="11.7109375" style="228" customWidth="1"/>
    <col min="2308" max="2308" width="9.42578125" style="228" customWidth="1"/>
    <col min="2309" max="2317" width="7.42578125" style="228" customWidth="1"/>
    <col min="2318" max="2318" width="5.28515625" style="228" customWidth="1"/>
    <col min="2319" max="2319" width="9.28515625" style="228" bestFit="1" customWidth="1"/>
    <col min="2320" max="2320" width="12.7109375" style="228" customWidth="1"/>
    <col min="2321" max="2560" width="8.7109375" style="228"/>
    <col min="2561" max="2561" width="5.28515625" style="228" customWidth="1"/>
    <col min="2562" max="2562" width="8.7109375" style="228"/>
    <col min="2563" max="2563" width="11.7109375" style="228" customWidth="1"/>
    <col min="2564" max="2564" width="9.42578125" style="228" customWidth="1"/>
    <col min="2565" max="2573" width="7.42578125" style="228" customWidth="1"/>
    <col min="2574" max="2574" width="5.28515625" style="228" customWidth="1"/>
    <col min="2575" max="2575" width="9.28515625" style="228" bestFit="1" customWidth="1"/>
    <col min="2576" max="2576" width="12.7109375" style="228" customWidth="1"/>
    <col min="2577" max="2816" width="8.7109375" style="228"/>
    <col min="2817" max="2817" width="5.28515625" style="228" customWidth="1"/>
    <col min="2818" max="2818" width="8.7109375" style="228"/>
    <col min="2819" max="2819" width="11.7109375" style="228" customWidth="1"/>
    <col min="2820" max="2820" width="9.42578125" style="228" customWidth="1"/>
    <col min="2821" max="2829" width="7.42578125" style="228" customWidth="1"/>
    <col min="2830" max="2830" width="5.28515625" style="228" customWidth="1"/>
    <col min="2831" max="2831" width="9.28515625" style="228" bestFit="1" customWidth="1"/>
    <col min="2832" max="2832" width="12.7109375" style="228" customWidth="1"/>
    <col min="2833" max="3072" width="8.7109375" style="228"/>
    <col min="3073" max="3073" width="5.28515625" style="228" customWidth="1"/>
    <col min="3074" max="3074" width="8.7109375" style="228"/>
    <col min="3075" max="3075" width="11.7109375" style="228" customWidth="1"/>
    <col min="3076" max="3076" width="9.42578125" style="228" customWidth="1"/>
    <col min="3077" max="3085" width="7.42578125" style="228" customWidth="1"/>
    <col min="3086" max="3086" width="5.28515625" style="228" customWidth="1"/>
    <col min="3087" max="3087" width="9.28515625" style="228" bestFit="1" customWidth="1"/>
    <col min="3088" max="3088" width="12.7109375" style="228" customWidth="1"/>
    <col min="3089" max="3328" width="8.7109375" style="228"/>
    <col min="3329" max="3329" width="5.28515625" style="228" customWidth="1"/>
    <col min="3330" max="3330" width="8.7109375" style="228"/>
    <col min="3331" max="3331" width="11.7109375" style="228" customWidth="1"/>
    <col min="3332" max="3332" width="9.42578125" style="228" customWidth="1"/>
    <col min="3333" max="3341" width="7.42578125" style="228" customWidth="1"/>
    <col min="3342" max="3342" width="5.28515625" style="228" customWidth="1"/>
    <col min="3343" max="3343" width="9.28515625" style="228" bestFit="1" customWidth="1"/>
    <col min="3344" max="3344" width="12.7109375" style="228" customWidth="1"/>
    <col min="3345" max="3584" width="8.7109375" style="228"/>
    <col min="3585" max="3585" width="5.28515625" style="228" customWidth="1"/>
    <col min="3586" max="3586" width="8.7109375" style="228"/>
    <col min="3587" max="3587" width="11.7109375" style="228" customWidth="1"/>
    <col min="3588" max="3588" width="9.42578125" style="228" customWidth="1"/>
    <col min="3589" max="3597" width="7.42578125" style="228" customWidth="1"/>
    <col min="3598" max="3598" width="5.28515625" style="228" customWidth="1"/>
    <col min="3599" max="3599" width="9.28515625" style="228" bestFit="1" customWidth="1"/>
    <col min="3600" max="3600" width="12.7109375" style="228" customWidth="1"/>
    <col min="3601" max="3840" width="8.7109375" style="228"/>
    <col min="3841" max="3841" width="5.28515625" style="228" customWidth="1"/>
    <col min="3842" max="3842" width="8.7109375" style="228"/>
    <col min="3843" max="3843" width="11.7109375" style="228" customWidth="1"/>
    <col min="3844" max="3844" width="9.42578125" style="228" customWidth="1"/>
    <col min="3845" max="3853" width="7.42578125" style="228" customWidth="1"/>
    <col min="3854" max="3854" width="5.28515625" style="228" customWidth="1"/>
    <col min="3855" max="3855" width="9.28515625" style="228" bestFit="1" customWidth="1"/>
    <col min="3856" max="3856" width="12.7109375" style="228" customWidth="1"/>
    <col min="3857" max="4096" width="8.7109375" style="228"/>
    <col min="4097" max="4097" width="5.28515625" style="228" customWidth="1"/>
    <col min="4098" max="4098" width="8.7109375" style="228"/>
    <col min="4099" max="4099" width="11.7109375" style="228" customWidth="1"/>
    <col min="4100" max="4100" width="9.42578125" style="228" customWidth="1"/>
    <col min="4101" max="4109" width="7.42578125" style="228" customWidth="1"/>
    <col min="4110" max="4110" width="5.28515625" style="228" customWidth="1"/>
    <col min="4111" max="4111" width="9.28515625" style="228" bestFit="1" customWidth="1"/>
    <col min="4112" max="4112" width="12.7109375" style="228" customWidth="1"/>
    <col min="4113" max="4352" width="8.7109375" style="228"/>
    <col min="4353" max="4353" width="5.28515625" style="228" customWidth="1"/>
    <col min="4354" max="4354" width="8.7109375" style="228"/>
    <col min="4355" max="4355" width="11.7109375" style="228" customWidth="1"/>
    <col min="4356" max="4356" width="9.42578125" style="228" customWidth="1"/>
    <col min="4357" max="4365" width="7.42578125" style="228" customWidth="1"/>
    <col min="4366" max="4366" width="5.28515625" style="228" customWidth="1"/>
    <col min="4367" max="4367" width="9.28515625" style="228" bestFit="1" customWidth="1"/>
    <col min="4368" max="4368" width="12.7109375" style="228" customWidth="1"/>
    <col min="4369" max="4608" width="8.7109375" style="228"/>
    <col min="4609" max="4609" width="5.28515625" style="228" customWidth="1"/>
    <col min="4610" max="4610" width="8.7109375" style="228"/>
    <col min="4611" max="4611" width="11.7109375" style="228" customWidth="1"/>
    <col min="4612" max="4612" width="9.42578125" style="228" customWidth="1"/>
    <col min="4613" max="4621" width="7.42578125" style="228" customWidth="1"/>
    <col min="4622" max="4622" width="5.28515625" style="228" customWidth="1"/>
    <col min="4623" max="4623" width="9.28515625" style="228" bestFit="1" customWidth="1"/>
    <col min="4624" max="4624" width="12.7109375" style="228" customWidth="1"/>
    <col min="4625" max="4864" width="8.7109375" style="228"/>
    <col min="4865" max="4865" width="5.28515625" style="228" customWidth="1"/>
    <col min="4866" max="4866" width="8.7109375" style="228"/>
    <col min="4867" max="4867" width="11.7109375" style="228" customWidth="1"/>
    <col min="4868" max="4868" width="9.42578125" style="228" customWidth="1"/>
    <col min="4869" max="4877" width="7.42578125" style="228" customWidth="1"/>
    <col min="4878" max="4878" width="5.28515625" style="228" customWidth="1"/>
    <col min="4879" max="4879" width="9.28515625" style="228" bestFit="1" customWidth="1"/>
    <col min="4880" max="4880" width="12.7109375" style="228" customWidth="1"/>
    <col min="4881" max="5120" width="8.7109375" style="228"/>
    <col min="5121" max="5121" width="5.28515625" style="228" customWidth="1"/>
    <col min="5122" max="5122" width="8.7109375" style="228"/>
    <col min="5123" max="5123" width="11.7109375" style="228" customWidth="1"/>
    <col min="5124" max="5124" width="9.42578125" style="228" customWidth="1"/>
    <col min="5125" max="5133" width="7.42578125" style="228" customWidth="1"/>
    <col min="5134" max="5134" width="5.28515625" style="228" customWidth="1"/>
    <col min="5135" max="5135" width="9.28515625" style="228" bestFit="1" customWidth="1"/>
    <col min="5136" max="5136" width="12.7109375" style="228" customWidth="1"/>
    <col min="5137" max="5376" width="8.7109375" style="228"/>
    <col min="5377" max="5377" width="5.28515625" style="228" customWidth="1"/>
    <col min="5378" max="5378" width="8.7109375" style="228"/>
    <col min="5379" max="5379" width="11.7109375" style="228" customWidth="1"/>
    <col min="5380" max="5380" width="9.42578125" style="228" customWidth="1"/>
    <col min="5381" max="5389" width="7.42578125" style="228" customWidth="1"/>
    <col min="5390" max="5390" width="5.28515625" style="228" customWidth="1"/>
    <col min="5391" max="5391" width="9.28515625" style="228" bestFit="1" customWidth="1"/>
    <col min="5392" max="5392" width="12.7109375" style="228" customWidth="1"/>
    <col min="5393" max="5632" width="8.7109375" style="228"/>
    <col min="5633" max="5633" width="5.28515625" style="228" customWidth="1"/>
    <col min="5634" max="5634" width="8.7109375" style="228"/>
    <col min="5635" max="5635" width="11.7109375" style="228" customWidth="1"/>
    <col min="5636" max="5636" width="9.42578125" style="228" customWidth="1"/>
    <col min="5637" max="5645" width="7.42578125" style="228" customWidth="1"/>
    <col min="5646" max="5646" width="5.28515625" style="228" customWidth="1"/>
    <col min="5647" max="5647" width="9.28515625" style="228" bestFit="1" customWidth="1"/>
    <col min="5648" max="5648" width="12.7109375" style="228" customWidth="1"/>
    <col min="5649" max="5888" width="8.7109375" style="228"/>
    <col min="5889" max="5889" width="5.28515625" style="228" customWidth="1"/>
    <col min="5890" max="5890" width="8.7109375" style="228"/>
    <col min="5891" max="5891" width="11.7109375" style="228" customWidth="1"/>
    <col min="5892" max="5892" width="9.42578125" style="228" customWidth="1"/>
    <col min="5893" max="5901" width="7.42578125" style="228" customWidth="1"/>
    <col min="5902" max="5902" width="5.28515625" style="228" customWidth="1"/>
    <col min="5903" max="5903" width="9.28515625" style="228" bestFit="1" customWidth="1"/>
    <col min="5904" max="5904" width="12.7109375" style="228" customWidth="1"/>
    <col min="5905" max="6144" width="8.7109375" style="228"/>
    <col min="6145" max="6145" width="5.28515625" style="228" customWidth="1"/>
    <col min="6146" max="6146" width="8.7109375" style="228"/>
    <col min="6147" max="6147" width="11.7109375" style="228" customWidth="1"/>
    <col min="6148" max="6148" width="9.42578125" style="228" customWidth="1"/>
    <col min="6149" max="6157" width="7.42578125" style="228" customWidth="1"/>
    <col min="6158" max="6158" width="5.28515625" style="228" customWidth="1"/>
    <col min="6159" max="6159" width="9.28515625" style="228" bestFit="1" customWidth="1"/>
    <col min="6160" max="6160" width="12.7109375" style="228" customWidth="1"/>
    <col min="6161" max="6400" width="8.7109375" style="228"/>
    <col min="6401" max="6401" width="5.28515625" style="228" customWidth="1"/>
    <col min="6402" max="6402" width="8.7109375" style="228"/>
    <col min="6403" max="6403" width="11.7109375" style="228" customWidth="1"/>
    <col min="6404" max="6404" width="9.42578125" style="228" customWidth="1"/>
    <col min="6405" max="6413" width="7.42578125" style="228" customWidth="1"/>
    <col min="6414" max="6414" width="5.28515625" style="228" customWidth="1"/>
    <col min="6415" max="6415" width="9.28515625" style="228" bestFit="1" customWidth="1"/>
    <col min="6416" max="6416" width="12.7109375" style="228" customWidth="1"/>
    <col min="6417" max="6656" width="8.7109375" style="228"/>
    <col min="6657" max="6657" width="5.28515625" style="228" customWidth="1"/>
    <col min="6658" max="6658" width="8.7109375" style="228"/>
    <col min="6659" max="6659" width="11.7109375" style="228" customWidth="1"/>
    <col min="6660" max="6660" width="9.42578125" style="228" customWidth="1"/>
    <col min="6661" max="6669" width="7.42578125" style="228" customWidth="1"/>
    <col min="6670" max="6670" width="5.28515625" style="228" customWidth="1"/>
    <col min="6671" max="6671" width="9.28515625" style="228" bestFit="1" customWidth="1"/>
    <col min="6672" max="6672" width="12.7109375" style="228" customWidth="1"/>
    <col min="6673" max="6912" width="8.7109375" style="228"/>
    <col min="6913" max="6913" width="5.28515625" style="228" customWidth="1"/>
    <col min="6914" max="6914" width="8.7109375" style="228"/>
    <col min="6915" max="6915" width="11.7109375" style="228" customWidth="1"/>
    <col min="6916" max="6916" width="9.42578125" style="228" customWidth="1"/>
    <col min="6917" max="6925" width="7.42578125" style="228" customWidth="1"/>
    <col min="6926" max="6926" width="5.28515625" style="228" customWidth="1"/>
    <col min="6927" max="6927" width="9.28515625" style="228" bestFit="1" customWidth="1"/>
    <col min="6928" max="6928" width="12.7109375" style="228" customWidth="1"/>
    <col min="6929" max="7168" width="8.7109375" style="228"/>
    <col min="7169" max="7169" width="5.28515625" style="228" customWidth="1"/>
    <col min="7170" max="7170" width="8.7109375" style="228"/>
    <col min="7171" max="7171" width="11.7109375" style="228" customWidth="1"/>
    <col min="7172" max="7172" width="9.42578125" style="228" customWidth="1"/>
    <col min="7173" max="7181" width="7.42578125" style="228" customWidth="1"/>
    <col min="7182" max="7182" width="5.28515625" style="228" customWidth="1"/>
    <col min="7183" max="7183" width="9.28515625" style="228" bestFit="1" customWidth="1"/>
    <col min="7184" max="7184" width="12.7109375" style="228" customWidth="1"/>
    <col min="7185" max="7424" width="8.7109375" style="228"/>
    <col min="7425" max="7425" width="5.28515625" style="228" customWidth="1"/>
    <col min="7426" max="7426" width="8.7109375" style="228"/>
    <col min="7427" max="7427" width="11.7109375" style="228" customWidth="1"/>
    <col min="7428" max="7428" width="9.42578125" style="228" customWidth="1"/>
    <col min="7429" max="7437" width="7.42578125" style="228" customWidth="1"/>
    <col min="7438" max="7438" width="5.28515625" style="228" customWidth="1"/>
    <col min="7439" max="7439" width="9.28515625" style="228" bestFit="1" customWidth="1"/>
    <col min="7440" max="7440" width="12.7109375" style="228" customWidth="1"/>
    <col min="7441" max="7680" width="8.7109375" style="228"/>
    <col min="7681" max="7681" width="5.28515625" style="228" customWidth="1"/>
    <col min="7682" max="7682" width="8.7109375" style="228"/>
    <col min="7683" max="7683" width="11.7109375" style="228" customWidth="1"/>
    <col min="7684" max="7684" width="9.42578125" style="228" customWidth="1"/>
    <col min="7685" max="7693" width="7.42578125" style="228" customWidth="1"/>
    <col min="7694" max="7694" width="5.28515625" style="228" customWidth="1"/>
    <col min="7695" max="7695" width="9.28515625" style="228" bestFit="1" customWidth="1"/>
    <col min="7696" max="7696" width="12.7109375" style="228" customWidth="1"/>
    <col min="7697" max="7936" width="8.7109375" style="228"/>
    <col min="7937" max="7937" width="5.28515625" style="228" customWidth="1"/>
    <col min="7938" max="7938" width="8.7109375" style="228"/>
    <col min="7939" max="7939" width="11.7109375" style="228" customWidth="1"/>
    <col min="7940" max="7940" width="9.42578125" style="228" customWidth="1"/>
    <col min="7941" max="7949" width="7.42578125" style="228" customWidth="1"/>
    <col min="7950" max="7950" width="5.28515625" style="228" customWidth="1"/>
    <col min="7951" max="7951" width="9.28515625" style="228" bestFit="1" customWidth="1"/>
    <col min="7952" max="7952" width="12.7109375" style="228" customWidth="1"/>
    <col min="7953" max="8192" width="8.7109375" style="228"/>
    <col min="8193" max="8193" width="5.28515625" style="228" customWidth="1"/>
    <col min="8194" max="8194" width="8.7109375" style="228"/>
    <col min="8195" max="8195" width="11.7109375" style="228" customWidth="1"/>
    <col min="8196" max="8196" width="9.42578125" style="228" customWidth="1"/>
    <col min="8197" max="8205" width="7.42578125" style="228" customWidth="1"/>
    <col min="8206" max="8206" width="5.28515625" style="228" customWidth="1"/>
    <col min="8207" max="8207" width="9.28515625" style="228" bestFit="1" customWidth="1"/>
    <col min="8208" max="8208" width="12.7109375" style="228" customWidth="1"/>
    <col min="8209" max="8448" width="8.7109375" style="228"/>
    <col min="8449" max="8449" width="5.28515625" style="228" customWidth="1"/>
    <col min="8450" max="8450" width="8.7109375" style="228"/>
    <col min="8451" max="8451" width="11.7109375" style="228" customWidth="1"/>
    <col min="8452" max="8452" width="9.42578125" style="228" customWidth="1"/>
    <col min="8453" max="8461" width="7.42578125" style="228" customWidth="1"/>
    <col min="8462" max="8462" width="5.28515625" style="228" customWidth="1"/>
    <col min="8463" max="8463" width="9.28515625" style="228" bestFit="1" customWidth="1"/>
    <col min="8464" max="8464" width="12.7109375" style="228" customWidth="1"/>
    <col min="8465" max="8704" width="8.7109375" style="228"/>
    <col min="8705" max="8705" width="5.28515625" style="228" customWidth="1"/>
    <col min="8706" max="8706" width="8.7109375" style="228"/>
    <col min="8707" max="8707" width="11.7109375" style="228" customWidth="1"/>
    <col min="8708" max="8708" width="9.42578125" style="228" customWidth="1"/>
    <col min="8709" max="8717" width="7.42578125" style="228" customWidth="1"/>
    <col min="8718" max="8718" width="5.28515625" style="228" customWidth="1"/>
    <col min="8719" max="8719" width="9.28515625" style="228" bestFit="1" customWidth="1"/>
    <col min="8720" max="8720" width="12.7109375" style="228" customWidth="1"/>
    <col min="8721" max="8960" width="8.7109375" style="228"/>
    <col min="8961" max="8961" width="5.28515625" style="228" customWidth="1"/>
    <col min="8962" max="8962" width="8.7109375" style="228"/>
    <col min="8963" max="8963" width="11.7109375" style="228" customWidth="1"/>
    <col min="8964" max="8964" width="9.42578125" style="228" customWidth="1"/>
    <col min="8965" max="8973" width="7.42578125" style="228" customWidth="1"/>
    <col min="8974" max="8974" width="5.28515625" style="228" customWidth="1"/>
    <col min="8975" max="8975" width="9.28515625" style="228" bestFit="1" customWidth="1"/>
    <col min="8976" max="8976" width="12.7109375" style="228" customWidth="1"/>
    <col min="8977" max="9216" width="8.7109375" style="228"/>
    <col min="9217" max="9217" width="5.28515625" style="228" customWidth="1"/>
    <col min="9218" max="9218" width="8.7109375" style="228"/>
    <col min="9219" max="9219" width="11.7109375" style="228" customWidth="1"/>
    <col min="9220" max="9220" width="9.42578125" style="228" customWidth="1"/>
    <col min="9221" max="9229" width="7.42578125" style="228" customWidth="1"/>
    <col min="9230" max="9230" width="5.28515625" style="228" customWidth="1"/>
    <col min="9231" max="9231" width="9.28515625" style="228" bestFit="1" customWidth="1"/>
    <col min="9232" max="9232" width="12.7109375" style="228" customWidth="1"/>
    <col min="9233" max="9472" width="8.7109375" style="228"/>
    <col min="9473" max="9473" width="5.28515625" style="228" customWidth="1"/>
    <col min="9474" max="9474" width="8.7109375" style="228"/>
    <col min="9475" max="9475" width="11.7109375" style="228" customWidth="1"/>
    <col min="9476" max="9476" width="9.42578125" style="228" customWidth="1"/>
    <col min="9477" max="9485" width="7.42578125" style="228" customWidth="1"/>
    <col min="9486" max="9486" width="5.28515625" style="228" customWidth="1"/>
    <col min="9487" max="9487" width="9.28515625" style="228" bestFit="1" customWidth="1"/>
    <col min="9488" max="9488" width="12.7109375" style="228" customWidth="1"/>
    <col min="9489" max="9728" width="8.7109375" style="228"/>
    <col min="9729" max="9729" width="5.28515625" style="228" customWidth="1"/>
    <col min="9730" max="9730" width="8.7109375" style="228"/>
    <col min="9731" max="9731" width="11.7109375" style="228" customWidth="1"/>
    <col min="9732" max="9732" width="9.42578125" style="228" customWidth="1"/>
    <col min="9733" max="9741" width="7.42578125" style="228" customWidth="1"/>
    <col min="9742" max="9742" width="5.28515625" style="228" customWidth="1"/>
    <col min="9743" max="9743" width="9.28515625" style="228" bestFit="1" customWidth="1"/>
    <col min="9744" max="9744" width="12.7109375" style="228" customWidth="1"/>
    <col min="9745" max="9984" width="8.7109375" style="228"/>
    <col min="9985" max="9985" width="5.28515625" style="228" customWidth="1"/>
    <col min="9986" max="9986" width="8.7109375" style="228"/>
    <col min="9987" max="9987" width="11.7109375" style="228" customWidth="1"/>
    <col min="9988" max="9988" width="9.42578125" style="228" customWidth="1"/>
    <col min="9989" max="9997" width="7.42578125" style="228" customWidth="1"/>
    <col min="9998" max="9998" width="5.28515625" style="228" customWidth="1"/>
    <col min="9999" max="9999" width="9.28515625" style="228" bestFit="1" customWidth="1"/>
    <col min="10000" max="10000" width="12.7109375" style="228" customWidth="1"/>
    <col min="10001" max="10240" width="8.7109375" style="228"/>
    <col min="10241" max="10241" width="5.28515625" style="228" customWidth="1"/>
    <col min="10242" max="10242" width="8.7109375" style="228"/>
    <col min="10243" max="10243" width="11.7109375" style="228" customWidth="1"/>
    <col min="10244" max="10244" width="9.42578125" style="228" customWidth="1"/>
    <col min="10245" max="10253" width="7.42578125" style="228" customWidth="1"/>
    <col min="10254" max="10254" width="5.28515625" style="228" customWidth="1"/>
    <col min="10255" max="10255" width="9.28515625" style="228" bestFit="1" customWidth="1"/>
    <col min="10256" max="10256" width="12.7109375" style="228" customWidth="1"/>
    <col min="10257" max="10496" width="8.7109375" style="228"/>
    <col min="10497" max="10497" width="5.28515625" style="228" customWidth="1"/>
    <col min="10498" max="10498" width="8.7109375" style="228"/>
    <col min="10499" max="10499" width="11.7109375" style="228" customWidth="1"/>
    <col min="10500" max="10500" width="9.42578125" style="228" customWidth="1"/>
    <col min="10501" max="10509" width="7.42578125" style="228" customWidth="1"/>
    <col min="10510" max="10510" width="5.28515625" style="228" customWidth="1"/>
    <col min="10511" max="10511" width="9.28515625" style="228" bestFit="1" customWidth="1"/>
    <col min="10512" max="10512" width="12.7109375" style="228" customWidth="1"/>
    <col min="10513" max="10752" width="8.7109375" style="228"/>
    <col min="10753" max="10753" width="5.28515625" style="228" customWidth="1"/>
    <col min="10754" max="10754" width="8.7109375" style="228"/>
    <col min="10755" max="10755" width="11.7109375" style="228" customWidth="1"/>
    <col min="10756" max="10756" width="9.42578125" style="228" customWidth="1"/>
    <col min="10757" max="10765" width="7.42578125" style="228" customWidth="1"/>
    <col min="10766" max="10766" width="5.28515625" style="228" customWidth="1"/>
    <col min="10767" max="10767" width="9.28515625" style="228" bestFit="1" customWidth="1"/>
    <col min="10768" max="10768" width="12.7109375" style="228" customWidth="1"/>
    <col min="10769" max="11008" width="8.7109375" style="228"/>
    <col min="11009" max="11009" width="5.28515625" style="228" customWidth="1"/>
    <col min="11010" max="11010" width="8.7109375" style="228"/>
    <col min="11011" max="11011" width="11.7109375" style="228" customWidth="1"/>
    <col min="11012" max="11012" width="9.42578125" style="228" customWidth="1"/>
    <col min="11013" max="11021" width="7.42578125" style="228" customWidth="1"/>
    <col min="11022" max="11022" width="5.28515625" style="228" customWidth="1"/>
    <col min="11023" max="11023" width="9.28515625" style="228" bestFit="1" customWidth="1"/>
    <col min="11024" max="11024" width="12.7109375" style="228" customWidth="1"/>
    <col min="11025" max="11264" width="8.7109375" style="228"/>
    <col min="11265" max="11265" width="5.28515625" style="228" customWidth="1"/>
    <col min="11266" max="11266" width="8.7109375" style="228"/>
    <col min="11267" max="11267" width="11.7109375" style="228" customWidth="1"/>
    <col min="11268" max="11268" width="9.42578125" style="228" customWidth="1"/>
    <col min="11269" max="11277" width="7.42578125" style="228" customWidth="1"/>
    <col min="11278" max="11278" width="5.28515625" style="228" customWidth="1"/>
    <col min="11279" max="11279" width="9.28515625" style="228" bestFit="1" customWidth="1"/>
    <col min="11280" max="11280" width="12.7109375" style="228" customWidth="1"/>
    <col min="11281" max="11520" width="8.7109375" style="228"/>
    <col min="11521" max="11521" width="5.28515625" style="228" customWidth="1"/>
    <col min="11522" max="11522" width="8.7109375" style="228"/>
    <col min="11523" max="11523" width="11.7109375" style="228" customWidth="1"/>
    <col min="11524" max="11524" width="9.42578125" style="228" customWidth="1"/>
    <col min="11525" max="11533" width="7.42578125" style="228" customWidth="1"/>
    <col min="11534" max="11534" width="5.28515625" style="228" customWidth="1"/>
    <col min="11535" max="11535" width="9.28515625" style="228" bestFit="1" customWidth="1"/>
    <col min="11536" max="11536" width="12.7109375" style="228" customWidth="1"/>
    <col min="11537" max="11776" width="8.7109375" style="228"/>
    <col min="11777" max="11777" width="5.28515625" style="228" customWidth="1"/>
    <col min="11778" max="11778" width="8.7109375" style="228"/>
    <col min="11779" max="11779" width="11.7109375" style="228" customWidth="1"/>
    <col min="11780" max="11780" width="9.42578125" style="228" customWidth="1"/>
    <col min="11781" max="11789" width="7.42578125" style="228" customWidth="1"/>
    <col min="11790" max="11790" width="5.28515625" style="228" customWidth="1"/>
    <col min="11791" max="11791" width="9.28515625" style="228" bestFit="1" customWidth="1"/>
    <col min="11792" max="11792" width="12.7109375" style="228" customWidth="1"/>
    <col min="11793" max="12032" width="8.7109375" style="228"/>
    <col min="12033" max="12033" width="5.28515625" style="228" customWidth="1"/>
    <col min="12034" max="12034" width="8.7109375" style="228"/>
    <col min="12035" max="12035" width="11.7109375" style="228" customWidth="1"/>
    <col min="12036" max="12036" width="9.42578125" style="228" customWidth="1"/>
    <col min="12037" max="12045" width="7.42578125" style="228" customWidth="1"/>
    <col min="12046" max="12046" width="5.28515625" style="228" customWidth="1"/>
    <col min="12047" max="12047" width="9.28515625" style="228" bestFit="1" customWidth="1"/>
    <col min="12048" max="12048" width="12.7109375" style="228" customWidth="1"/>
    <col min="12049" max="12288" width="8.7109375" style="228"/>
    <col min="12289" max="12289" width="5.28515625" style="228" customWidth="1"/>
    <col min="12290" max="12290" width="8.7109375" style="228"/>
    <col min="12291" max="12291" width="11.7109375" style="228" customWidth="1"/>
    <col min="12292" max="12292" width="9.42578125" style="228" customWidth="1"/>
    <col min="12293" max="12301" width="7.42578125" style="228" customWidth="1"/>
    <col min="12302" max="12302" width="5.28515625" style="228" customWidth="1"/>
    <col min="12303" max="12303" width="9.28515625" style="228" bestFit="1" customWidth="1"/>
    <col min="12304" max="12304" width="12.7109375" style="228" customWidth="1"/>
    <col min="12305" max="12544" width="8.7109375" style="228"/>
    <col min="12545" max="12545" width="5.28515625" style="228" customWidth="1"/>
    <col min="12546" max="12546" width="8.7109375" style="228"/>
    <col min="12547" max="12547" width="11.7109375" style="228" customWidth="1"/>
    <col min="12548" max="12548" width="9.42578125" style="228" customWidth="1"/>
    <col min="12549" max="12557" width="7.42578125" style="228" customWidth="1"/>
    <col min="12558" max="12558" width="5.28515625" style="228" customWidth="1"/>
    <col min="12559" max="12559" width="9.28515625" style="228" bestFit="1" customWidth="1"/>
    <col min="12560" max="12560" width="12.7109375" style="228" customWidth="1"/>
    <col min="12561" max="12800" width="8.7109375" style="228"/>
    <col min="12801" max="12801" width="5.28515625" style="228" customWidth="1"/>
    <col min="12802" max="12802" width="8.7109375" style="228"/>
    <col min="12803" max="12803" width="11.7109375" style="228" customWidth="1"/>
    <col min="12804" max="12804" width="9.42578125" style="228" customWidth="1"/>
    <col min="12805" max="12813" width="7.42578125" style="228" customWidth="1"/>
    <col min="12814" max="12814" width="5.28515625" style="228" customWidth="1"/>
    <col min="12815" max="12815" width="9.28515625" style="228" bestFit="1" customWidth="1"/>
    <col min="12816" max="12816" width="12.7109375" style="228" customWidth="1"/>
    <col min="12817" max="13056" width="8.7109375" style="228"/>
    <col min="13057" max="13057" width="5.28515625" style="228" customWidth="1"/>
    <col min="13058" max="13058" width="8.7109375" style="228"/>
    <col min="13059" max="13059" width="11.7109375" style="228" customWidth="1"/>
    <col min="13060" max="13060" width="9.42578125" style="228" customWidth="1"/>
    <col min="13061" max="13069" width="7.42578125" style="228" customWidth="1"/>
    <col min="13070" max="13070" width="5.28515625" style="228" customWidth="1"/>
    <col min="13071" max="13071" width="9.28515625" style="228" bestFit="1" customWidth="1"/>
    <col min="13072" max="13072" width="12.7109375" style="228" customWidth="1"/>
    <col min="13073" max="13312" width="8.7109375" style="228"/>
    <col min="13313" max="13313" width="5.28515625" style="228" customWidth="1"/>
    <col min="13314" max="13314" width="8.7109375" style="228"/>
    <col min="13315" max="13315" width="11.7109375" style="228" customWidth="1"/>
    <col min="13316" max="13316" width="9.42578125" style="228" customWidth="1"/>
    <col min="13317" max="13325" width="7.42578125" style="228" customWidth="1"/>
    <col min="13326" max="13326" width="5.28515625" style="228" customWidth="1"/>
    <col min="13327" max="13327" width="9.28515625" style="228" bestFit="1" customWidth="1"/>
    <col min="13328" max="13328" width="12.7109375" style="228" customWidth="1"/>
    <col min="13329" max="13568" width="8.7109375" style="228"/>
    <col min="13569" max="13569" width="5.28515625" style="228" customWidth="1"/>
    <col min="13570" max="13570" width="8.7109375" style="228"/>
    <col min="13571" max="13571" width="11.7109375" style="228" customWidth="1"/>
    <col min="13572" max="13572" width="9.42578125" style="228" customWidth="1"/>
    <col min="13573" max="13581" width="7.42578125" style="228" customWidth="1"/>
    <col min="13582" max="13582" width="5.28515625" style="228" customWidth="1"/>
    <col min="13583" max="13583" width="9.28515625" style="228" bestFit="1" customWidth="1"/>
    <col min="13584" max="13584" width="12.7109375" style="228" customWidth="1"/>
    <col min="13585" max="13824" width="8.7109375" style="228"/>
    <col min="13825" max="13825" width="5.28515625" style="228" customWidth="1"/>
    <col min="13826" max="13826" width="8.7109375" style="228"/>
    <col min="13827" max="13827" width="11.7109375" style="228" customWidth="1"/>
    <col min="13828" max="13828" width="9.42578125" style="228" customWidth="1"/>
    <col min="13829" max="13837" width="7.42578125" style="228" customWidth="1"/>
    <col min="13838" max="13838" width="5.28515625" style="228" customWidth="1"/>
    <col min="13839" max="13839" width="9.28515625" style="228" bestFit="1" customWidth="1"/>
    <col min="13840" max="13840" width="12.7109375" style="228" customWidth="1"/>
    <col min="13841" max="14080" width="8.7109375" style="228"/>
    <col min="14081" max="14081" width="5.28515625" style="228" customWidth="1"/>
    <col min="14082" max="14082" width="8.7109375" style="228"/>
    <col min="14083" max="14083" width="11.7109375" style="228" customWidth="1"/>
    <col min="14084" max="14084" width="9.42578125" style="228" customWidth="1"/>
    <col min="14085" max="14093" width="7.42578125" style="228" customWidth="1"/>
    <col min="14094" max="14094" width="5.28515625" style="228" customWidth="1"/>
    <col min="14095" max="14095" width="9.28515625" style="228" bestFit="1" customWidth="1"/>
    <col min="14096" max="14096" width="12.7109375" style="228" customWidth="1"/>
    <col min="14097" max="14336" width="8.7109375" style="228"/>
    <col min="14337" max="14337" width="5.28515625" style="228" customWidth="1"/>
    <col min="14338" max="14338" width="8.7109375" style="228"/>
    <col min="14339" max="14339" width="11.7109375" style="228" customWidth="1"/>
    <col min="14340" max="14340" width="9.42578125" style="228" customWidth="1"/>
    <col min="14341" max="14349" width="7.42578125" style="228" customWidth="1"/>
    <col min="14350" max="14350" width="5.28515625" style="228" customWidth="1"/>
    <col min="14351" max="14351" width="9.28515625" style="228" bestFit="1" customWidth="1"/>
    <col min="14352" max="14352" width="12.7109375" style="228" customWidth="1"/>
    <col min="14353" max="14592" width="8.7109375" style="228"/>
    <col min="14593" max="14593" width="5.28515625" style="228" customWidth="1"/>
    <col min="14594" max="14594" width="8.7109375" style="228"/>
    <col min="14595" max="14595" width="11.7109375" style="228" customWidth="1"/>
    <col min="14596" max="14596" width="9.42578125" style="228" customWidth="1"/>
    <col min="14597" max="14605" width="7.42578125" style="228" customWidth="1"/>
    <col min="14606" max="14606" width="5.28515625" style="228" customWidth="1"/>
    <col min="14607" max="14607" width="9.28515625" style="228" bestFit="1" customWidth="1"/>
    <col min="14608" max="14608" width="12.7109375" style="228" customWidth="1"/>
    <col min="14609" max="14848" width="8.7109375" style="228"/>
    <col min="14849" max="14849" width="5.28515625" style="228" customWidth="1"/>
    <col min="14850" max="14850" width="8.7109375" style="228"/>
    <col min="14851" max="14851" width="11.7109375" style="228" customWidth="1"/>
    <col min="14852" max="14852" width="9.42578125" style="228" customWidth="1"/>
    <col min="14853" max="14861" width="7.42578125" style="228" customWidth="1"/>
    <col min="14862" max="14862" width="5.28515625" style="228" customWidth="1"/>
    <col min="14863" max="14863" width="9.28515625" style="228" bestFit="1" customWidth="1"/>
    <col min="14864" max="14864" width="12.7109375" style="228" customWidth="1"/>
    <col min="14865" max="15104" width="8.7109375" style="228"/>
    <col min="15105" max="15105" width="5.28515625" style="228" customWidth="1"/>
    <col min="15106" max="15106" width="8.7109375" style="228"/>
    <col min="15107" max="15107" width="11.7109375" style="228" customWidth="1"/>
    <col min="15108" max="15108" width="9.42578125" style="228" customWidth="1"/>
    <col min="15109" max="15117" width="7.42578125" style="228" customWidth="1"/>
    <col min="15118" max="15118" width="5.28515625" style="228" customWidth="1"/>
    <col min="15119" max="15119" width="9.28515625" style="228" bestFit="1" customWidth="1"/>
    <col min="15120" max="15120" width="12.7109375" style="228" customWidth="1"/>
    <col min="15121" max="15360" width="8.7109375" style="228"/>
    <col min="15361" max="15361" width="5.28515625" style="228" customWidth="1"/>
    <col min="15362" max="15362" width="8.7109375" style="228"/>
    <col min="15363" max="15363" width="11.7109375" style="228" customWidth="1"/>
    <col min="15364" max="15364" width="9.42578125" style="228" customWidth="1"/>
    <col min="15365" max="15373" width="7.42578125" style="228" customWidth="1"/>
    <col min="15374" max="15374" width="5.28515625" style="228" customWidth="1"/>
    <col min="15375" max="15375" width="9.28515625" style="228" bestFit="1" customWidth="1"/>
    <col min="15376" max="15376" width="12.7109375" style="228" customWidth="1"/>
    <col min="15377" max="15616" width="8.7109375" style="228"/>
    <col min="15617" max="15617" width="5.28515625" style="228" customWidth="1"/>
    <col min="15618" max="15618" width="8.7109375" style="228"/>
    <col min="15619" max="15619" width="11.7109375" style="228" customWidth="1"/>
    <col min="15620" max="15620" width="9.42578125" style="228" customWidth="1"/>
    <col min="15621" max="15629" width="7.42578125" style="228" customWidth="1"/>
    <col min="15630" max="15630" width="5.28515625" style="228" customWidth="1"/>
    <col min="15631" max="15631" width="9.28515625" style="228" bestFit="1" customWidth="1"/>
    <col min="15632" max="15632" width="12.7109375" style="228" customWidth="1"/>
    <col min="15633" max="15872" width="8.7109375" style="228"/>
    <col min="15873" max="15873" width="5.28515625" style="228" customWidth="1"/>
    <col min="15874" max="15874" width="8.7109375" style="228"/>
    <col min="15875" max="15875" width="11.7109375" style="228" customWidth="1"/>
    <col min="15876" max="15876" width="9.42578125" style="228" customWidth="1"/>
    <col min="15877" max="15885" width="7.42578125" style="228" customWidth="1"/>
    <col min="15886" max="15886" width="5.28515625" style="228" customWidth="1"/>
    <col min="15887" max="15887" width="9.28515625" style="228" bestFit="1" customWidth="1"/>
    <col min="15888" max="15888" width="12.7109375" style="228" customWidth="1"/>
    <col min="15889" max="16128" width="8.7109375" style="228"/>
    <col min="16129" max="16129" width="5.28515625" style="228" customWidth="1"/>
    <col min="16130" max="16130" width="8.7109375" style="228"/>
    <col min="16131" max="16131" width="11.7109375" style="228" customWidth="1"/>
    <col min="16132" max="16132" width="9.42578125" style="228" customWidth="1"/>
    <col min="16133" max="16141" width="7.42578125" style="228" customWidth="1"/>
    <col min="16142" max="16142" width="5.28515625" style="228" customWidth="1"/>
    <col min="16143" max="16143" width="9.28515625" style="228" bestFit="1" customWidth="1"/>
    <col min="16144" max="16144" width="12.7109375" style="228" customWidth="1"/>
    <col min="16145" max="16384" width="8.7109375" style="228"/>
  </cols>
  <sheetData>
    <row r="1" spans="1:17" ht="24" customHeight="1" x14ac:dyDescent="0.2">
      <c r="A1" s="226"/>
      <c r="B1" s="226"/>
      <c r="C1" s="226"/>
      <c r="D1" s="226"/>
      <c r="E1" s="226"/>
      <c r="F1" s="226"/>
      <c r="G1" s="226"/>
      <c r="H1" s="226"/>
      <c r="I1" s="226"/>
      <c r="J1" s="226"/>
      <c r="K1" s="226"/>
      <c r="L1" s="226"/>
      <c r="M1" s="226"/>
      <c r="N1" s="226"/>
    </row>
    <row r="2" spans="1:17" ht="17.25" customHeight="1" x14ac:dyDescent="0.2">
      <c r="A2" s="226"/>
      <c r="B2" s="226"/>
      <c r="C2" s="226"/>
      <c r="D2" s="226"/>
      <c r="E2" s="226"/>
      <c r="F2" s="226"/>
      <c r="G2" s="226"/>
      <c r="H2" s="226"/>
      <c r="I2" s="226"/>
      <c r="J2" s="226"/>
      <c r="K2" s="226"/>
      <c r="L2" s="226"/>
      <c r="M2" s="226"/>
      <c r="N2" s="226"/>
    </row>
    <row r="3" spans="1:17" ht="15.75" customHeight="1" x14ac:dyDescent="0.2">
      <c r="A3" s="226"/>
      <c r="B3" s="226"/>
      <c r="C3" s="226"/>
      <c r="D3" s="226"/>
      <c r="E3" s="226"/>
      <c r="F3" s="226"/>
      <c r="G3" s="226"/>
      <c r="H3" s="226"/>
      <c r="I3" s="226"/>
      <c r="J3" s="226"/>
      <c r="K3" s="226"/>
      <c r="L3" s="226"/>
      <c r="M3" s="226"/>
      <c r="N3" s="226"/>
    </row>
    <row r="4" spans="1:17" ht="14.25" customHeight="1" x14ac:dyDescent="0.2">
      <c r="A4" s="226"/>
      <c r="B4" s="226"/>
      <c r="C4" s="226"/>
      <c r="D4" s="226"/>
      <c r="E4" s="226"/>
      <c r="F4" s="226"/>
      <c r="G4" s="226"/>
      <c r="H4" s="226"/>
      <c r="I4" s="226"/>
      <c r="J4" s="226"/>
      <c r="K4" s="226"/>
      <c r="L4" s="226"/>
      <c r="M4" s="226"/>
      <c r="N4" s="226"/>
    </row>
    <row r="5" spans="1:17" ht="12" customHeight="1" x14ac:dyDescent="0.2">
      <c r="A5" s="226"/>
      <c r="B5" s="226"/>
      <c r="C5" s="226"/>
      <c r="D5" s="226"/>
      <c r="E5" s="226"/>
      <c r="F5" s="226"/>
      <c r="G5" s="226"/>
      <c r="H5" s="226"/>
      <c r="I5" s="226"/>
      <c r="J5" s="226"/>
      <c r="K5" s="226"/>
      <c r="L5" s="226"/>
      <c r="M5" s="226"/>
      <c r="N5" s="226"/>
    </row>
    <row r="6" spans="1:17" ht="14.25" customHeight="1" x14ac:dyDescent="0.2">
      <c r="A6" s="226"/>
      <c r="B6" s="229" t="s">
        <v>200</v>
      </c>
      <c r="C6" s="226"/>
      <c r="D6" s="226"/>
      <c r="E6" s="89"/>
      <c r="F6" s="89"/>
      <c r="G6" s="89"/>
      <c r="H6" s="89"/>
      <c r="I6" s="89"/>
      <c r="J6" s="89"/>
      <c r="K6" s="89"/>
      <c r="L6" s="89"/>
      <c r="M6" s="89"/>
      <c r="N6" s="226"/>
    </row>
    <row r="7" spans="1:17" ht="14.25" customHeight="1" x14ac:dyDescent="0.2">
      <c r="A7" s="226"/>
      <c r="B7" s="328" t="s">
        <v>201</v>
      </c>
      <c r="C7" s="328"/>
      <c r="D7" s="328"/>
      <c r="E7" s="328"/>
      <c r="F7" s="328"/>
      <c r="G7" s="328"/>
      <c r="H7" s="328"/>
      <c r="I7" s="328"/>
      <c r="J7" s="328"/>
      <c r="K7" s="328"/>
      <c r="L7" s="328"/>
      <c r="M7" s="328"/>
      <c r="N7" s="226"/>
    </row>
    <row r="8" spans="1:17" ht="3" customHeight="1" thickBot="1" x14ac:dyDescent="0.25">
      <c r="A8" s="226"/>
      <c r="B8" s="230"/>
      <c r="C8" s="230"/>
      <c r="D8" s="230"/>
      <c r="E8" s="230"/>
      <c r="F8" s="230"/>
      <c r="G8" s="230"/>
      <c r="H8" s="230"/>
      <c r="I8" s="230"/>
      <c r="J8" s="230"/>
      <c r="K8" s="230"/>
      <c r="L8" s="230"/>
      <c r="M8" s="230"/>
      <c r="N8" s="226"/>
    </row>
    <row r="9" spans="1:17" ht="13.9" customHeight="1" x14ac:dyDescent="0.2">
      <c r="A9" s="226"/>
      <c r="B9" s="226"/>
      <c r="C9" s="226"/>
      <c r="D9" s="226"/>
      <c r="E9" s="226"/>
      <c r="F9" s="226"/>
      <c r="G9" s="226"/>
      <c r="H9" s="226"/>
      <c r="I9" s="226"/>
      <c r="J9" s="226"/>
      <c r="K9" s="226"/>
      <c r="L9" s="226"/>
      <c r="M9" s="226"/>
      <c r="N9" s="226"/>
    </row>
    <row r="10" spans="1:17" ht="18.75" customHeight="1" x14ac:dyDescent="0.2">
      <c r="A10" s="226"/>
      <c r="B10" s="329" t="s">
        <v>280</v>
      </c>
      <c r="C10" s="330"/>
      <c r="D10" s="330"/>
      <c r="E10" s="330"/>
      <c r="F10" s="330"/>
      <c r="G10" s="330"/>
      <c r="H10" s="330"/>
      <c r="I10" s="330"/>
      <c r="J10" s="330"/>
      <c r="K10" s="330"/>
      <c r="L10" s="330"/>
      <c r="M10" s="331"/>
      <c r="N10" s="226"/>
    </row>
    <row r="11" spans="1:17" ht="6" customHeight="1" x14ac:dyDescent="0.2">
      <c r="A11" s="226"/>
      <c r="B11" s="226"/>
      <c r="C11" s="226"/>
      <c r="D11" s="226"/>
      <c r="E11" s="226"/>
      <c r="F11" s="226"/>
      <c r="G11" s="226"/>
      <c r="H11" s="226"/>
      <c r="I11" s="226"/>
      <c r="J11" s="226"/>
      <c r="K11" s="226"/>
      <c r="L11" s="226"/>
      <c r="M11" s="226"/>
      <c r="N11" s="226"/>
    </row>
    <row r="12" spans="1:17" ht="18.75" customHeight="1" x14ac:dyDescent="0.2">
      <c r="A12" s="226"/>
      <c r="B12" s="325"/>
      <c r="C12" s="325"/>
      <c r="D12" s="325"/>
      <c r="E12" s="327" t="s">
        <v>60</v>
      </c>
      <c r="F12" s="327"/>
      <c r="G12" s="327"/>
      <c r="H12" s="327" t="s">
        <v>70</v>
      </c>
      <c r="I12" s="327"/>
      <c r="J12" s="327"/>
      <c r="K12" s="327" t="s">
        <v>26</v>
      </c>
      <c r="L12" s="327"/>
      <c r="M12" s="327"/>
      <c r="N12" s="226"/>
      <c r="P12" s="250"/>
    </row>
    <row r="13" spans="1:17" ht="18.75" customHeight="1" x14ac:dyDescent="0.2">
      <c r="A13" s="226"/>
      <c r="B13" s="325"/>
      <c r="C13" s="325"/>
      <c r="D13" s="325"/>
      <c r="E13" s="231" t="s">
        <v>79</v>
      </c>
      <c r="F13" s="231" t="s">
        <v>95</v>
      </c>
      <c r="G13" s="231" t="s">
        <v>26</v>
      </c>
      <c r="H13" s="231" t="s">
        <v>79</v>
      </c>
      <c r="I13" s="231" t="s">
        <v>95</v>
      </c>
      <c r="J13" s="231" t="s">
        <v>26</v>
      </c>
      <c r="K13" s="231" t="s">
        <v>79</v>
      </c>
      <c r="L13" s="231" t="s">
        <v>95</v>
      </c>
      <c r="M13" s="231" t="s">
        <v>26</v>
      </c>
      <c r="N13" s="226"/>
      <c r="P13" s="249" t="s">
        <v>54</v>
      </c>
      <c r="Q13" s="249" t="s">
        <v>55</v>
      </c>
    </row>
    <row r="14" spans="1:17" ht="12.6" customHeight="1" x14ac:dyDescent="0.2">
      <c r="A14" s="226"/>
      <c r="B14" s="233" t="s">
        <v>234</v>
      </c>
      <c r="C14" s="233"/>
      <c r="D14" s="233"/>
      <c r="E14" s="234"/>
      <c r="F14" s="234"/>
      <c r="G14" s="234"/>
      <c r="H14" s="234"/>
      <c r="I14" s="234"/>
      <c r="J14" s="234"/>
      <c r="K14" s="234"/>
      <c r="L14" s="234"/>
      <c r="M14" s="234"/>
      <c r="N14" s="226"/>
      <c r="O14" s="249" t="s">
        <v>60</v>
      </c>
      <c r="P14" s="250">
        <f>E15</f>
        <v>136317</v>
      </c>
      <c r="Q14" s="250">
        <f>F15</f>
        <v>153618</v>
      </c>
    </row>
    <row r="15" spans="1:17" ht="12.6" customHeight="1" x14ac:dyDescent="0.2">
      <c r="A15" s="226"/>
      <c r="B15" s="235" t="s">
        <v>235</v>
      </c>
      <c r="C15" s="226"/>
      <c r="D15" s="226"/>
      <c r="E15" s="236">
        <v>136317</v>
      </c>
      <c r="F15" s="236">
        <v>153618</v>
      </c>
      <c r="G15" s="236">
        <v>289935</v>
      </c>
      <c r="H15" s="236">
        <v>13828</v>
      </c>
      <c r="I15" s="236">
        <v>21220</v>
      </c>
      <c r="J15" s="236">
        <v>35048</v>
      </c>
      <c r="K15" s="236">
        <v>150145</v>
      </c>
      <c r="L15" s="236">
        <v>174838</v>
      </c>
      <c r="M15" s="236">
        <v>324983</v>
      </c>
      <c r="N15" s="226"/>
      <c r="O15" s="249" t="s">
        <v>70</v>
      </c>
      <c r="P15" s="250">
        <f>H15</f>
        <v>13828</v>
      </c>
      <c r="Q15" s="250">
        <f>I15</f>
        <v>21220</v>
      </c>
    </row>
    <row r="16" spans="1:17" ht="12.6" customHeight="1" x14ac:dyDescent="0.2">
      <c r="A16" s="226"/>
      <c r="B16" s="233" t="s">
        <v>236</v>
      </c>
      <c r="C16" s="233"/>
      <c r="D16" s="233"/>
      <c r="E16" s="234"/>
      <c r="F16" s="234"/>
      <c r="G16" s="234"/>
      <c r="H16" s="234"/>
      <c r="I16" s="234"/>
      <c r="J16" s="234"/>
      <c r="K16" s="234"/>
      <c r="L16" s="234"/>
      <c r="M16" s="234"/>
      <c r="N16" s="226"/>
      <c r="P16" s="250"/>
    </row>
    <row r="17" spans="1:17" ht="12.6" customHeight="1" x14ac:dyDescent="0.2">
      <c r="A17" s="226"/>
      <c r="B17" s="235" t="s">
        <v>237</v>
      </c>
      <c r="C17" s="226"/>
      <c r="D17" s="226"/>
      <c r="E17" s="236">
        <v>136266</v>
      </c>
      <c r="F17" s="236">
        <v>153451</v>
      </c>
      <c r="G17" s="236">
        <v>289717</v>
      </c>
      <c r="H17" s="236">
        <v>13828</v>
      </c>
      <c r="I17" s="236">
        <v>21220</v>
      </c>
      <c r="J17" s="236">
        <v>35048</v>
      </c>
      <c r="K17" s="236">
        <v>150094</v>
      </c>
      <c r="L17" s="236">
        <v>174671</v>
      </c>
      <c r="M17" s="236">
        <v>324765</v>
      </c>
      <c r="N17" s="226"/>
      <c r="P17" s="250"/>
    </row>
    <row r="18" spans="1:17" ht="12.6" customHeight="1" x14ac:dyDescent="0.2">
      <c r="A18" s="226"/>
      <c r="B18" s="233" t="s">
        <v>238</v>
      </c>
      <c r="C18" s="233"/>
      <c r="D18" s="233"/>
      <c r="E18" s="234"/>
      <c r="F18" s="234"/>
      <c r="G18" s="234"/>
      <c r="H18" s="234"/>
      <c r="I18" s="234"/>
      <c r="J18" s="234"/>
      <c r="K18" s="234"/>
      <c r="L18" s="234"/>
      <c r="M18" s="234"/>
      <c r="N18" s="226"/>
      <c r="P18" s="250"/>
    </row>
    <row r="19" spans="1:17" ht="15" customHeight="1" x14ac:dyDescent="0.2">
      <c r="A19" s="226"/>
      <c r="B19" s="325" t="s">
        <v>145</v>
      </c>
      <c r="C19" s="325"/>
      <c r="D19" s="326" t="s">
        <v>239</v>
      </c>
      <c r="E19" s="327" t="s">
        <v>240</v>
      </c>
      <c r="F19" s="327"/>
      <c r="G19" s="327"/>
      <c r="H19" s="327"/>
      <c r="I19" s="327"/>
      <c r="J19" s="327"/>
      <c r="K19" s="327"/>
      <c r="L19" s="327"/>
      <c r="M19" s="327"/>
      <c r="N19" s="226"/>
      <c r="P19" s="250"/>
    </row>
    <row r="20" spans="1:17" ht="15" customHeight="1" x14ac:dyDescent="0.2">
      <c r="A20" s="226"/>
      <c r="B20" s="325"/>
      <c r="C20" s="325"/>
      <c r="D20" s="326"/>
      <c r="E20" s="327" t="s">
        <v>60</v>
      </c>
      <c r="F20" s="327"/>
      <c r="G20" s="327"/>
      <c r="H20" s="327" t="s">
        <v>70</v>
      </c>
      <c r="I20" s="327"/>
      <c r="J20" s="327"/>
      <c r="K20" s="327" t="s">
        <v>26</v>
      </c>
      <c r="L20" s="327"/>
      <c r="M20" s="327"/>
      <c r="N20" s="226"/>
      <c r="P20" s="250"/>
    </row>
    <row r="21" spans="1:17" ht="15" customHeight="1" x14ac:dyDescent="0.2">
      <c r="A21" s="226"/>
      <c r="B21" s="325"/>
      <c r="C21" s="325"/>
      <c r="D21" s="326"/>
      <c r="E21" s="231" t="s">
        <v>79</v>
      </c>
      <c r="F21" s="231" t="s">
        <v>95</v>
      </c>
      <c r="G21" s="231" t="s">
        <v>26</v>
      </c>
      <c r="H21" s="231" t="s">
        <v>79</v>
      </c>
      <c r="I21" s="231" t="s">
        <v>95</v>
      </c>
      <c r="J21" s="231" t="s">
        <v>26</v>
      </c>
      <c r="K21" s="231" t="s">
        <v>79</v>
      </c>
      <c r="L21" s="231" t="s">
        <v>95</v>
      </c>
      <c r="M21" s="231" t="s">
        <v>26</v>
      </c>
      <c r="N21" s="226"/>
      <c r="P21" s="250"/>
    </row>
    <row r="22" spans="1:17" s="227" customFormat="1" x14ac:dyDescent="0.2">
      <c r="A22" s="226"/>
      <c r="B22" s="226" t="s">
        <v>148</v>
      </c>
      <c r="C22" s="226"/>
      <c r="D22" s="236">
        <v>43</v>
      </c>
      <c r="E22" s="236">
        <v>286</v>
      </c>
      <c r="F22" s="236">
        <v>545</v>
      </c>
      <c r="G22" s="236">
        <v>831</v>
      </c>
      <c r="H22" s="236">
        <v>271</v>
      </c>
      <c r="I22" s="236">
        <v>525</v>
      </c>
      <c r="J22" s="236">
        <v>796</v>
      </c>
      <c r="K22" s="236">
        <v>557</v>
      </c>
      <c r="L22" s="236">
        <v>1070</v>
      </c>
      <c r="M22" s="236">
        <v>1627</v>
      </c>
      <c r="N22" s="226"/>
      <c r="O22" s="249"/>
      <c r="P22" s="249"/>
      <c r="Q22" s="249"/>
    </row>
    <row r="23" spans="1:17" s="227" customFormat="1" x14ac:dyDescent="0.2">
      <c r="A23" s="226"/>
      <c r="B23" s="226" t="s">
        <v>153</v>
      </c>
      <c r="C23" s="226"/>
      <c r="D23" s="236">
        <v>15</v>
      </c>
      <c r="E23" s="236">
        <v>657</v>
      </c>
      <c r="F23" s="236">
        <v>890</v>
      </c>
      <c r="G23" s="236">
        <v>1547</v>
      </c>
      <c r="H23" s="236">
        <v>0</v>
      </c>
      <c r="I23" s="236">
        <v>0</v>
      </c>
      <c r="J23" s="236">
        <v>0</v>
      </c>
      <c r="K23" s="236">
        <v>657</v>
      </c>
      <c r="L23" s="236">
        <v>890</v>
      </c>
      <c r="M23" s="236">
        <v>1547</v>
      </c>
      <c r="N23" s="226"/>
      <c r="O23" s="249"/>
      <c r="P23" s="249"/>
      <c r="Q23" s="249"/>
    </row>
    <row r="24" spans="1:17" s="227" customFormat="1" x14ac:dyDescent="0.2">
      <c r="A24" s="226"/>
      <c r="B24" s="226" t="s">
        <v>187</v>
      </c>
      <c r="C24" s="226"/>
      <c r="D24" s="236">
        <v>10</v>
      </c>
      <c r="E24" s="236">
        <v>108</v>
      </c>
      <c r="F24" s="236">
        <v>176</v>
      </c>
      <c r="G24" s="236">
        <v>284</v>
      </c>
      <c r="H24" s="236">
        <v>0</v>
      </c>
      <c r="I24" s="236">
        <v>0</v>
      </c>
      <c r="J24" s="236">
        <v>0</v>
      </c>
      <c r="K24" s="236">
        <v>108</v>
      </c>
      <c r="L24" s="236">
        <v>176</v>
      </c>
      <c r="M24" s="236">
        <v>284</v>
      </c>
      <c r="N24" s="226"/>
      <c r="O24" s="249"/>
      <c r="P24" s="249"/>
      <c r="Q24" s="249"/>
    </row>
    <row r="25" spans="1:17" s="227" customFormat="1" x14ac:dyDescent="0.2">
      <c r="A25" s="226"/>
      <c r="B25" s="226" t="s">
        <v>150</v>
      </c>
      <c r="C25" s="226"/>
      <c r="D25" s="236">
        <v>8</v>
      </c>
      <c r="E25" s="236">
        <v>183644</v>
      </c>
      <c r="F25" s="236">
        <v>207229</v>
      </c>
      <c r="G25" s="236">
        <v>390873</v>
      </c>
      <c r="H25" s="236">
        <v>17138</v>
      </c>
      <c r="I25" s="236">
        <v>26189</v>
      </c>
      <c r="J25" s="236">
        <v>43327</v>
      </c>
      <c r="K25" s="236">
        <v>200782</v>
      </c>
      <c r="L25" s="236">
        <v>233418</v>
      </c>
      <c r="M25" s="236">
        <v>434200</v>
      </c>
      <c r="N25" s="226"/>
      <c r="O25" s="249"/>
      <c r="P25" s="249"/>
      <c r="Q25" s="249"/>
    </row>
    <row r="26" spans="1:17" s="227" customFormat="1" x14ac:dyDescent="0.2">
      <c r="A26" s="226"/>
      <c r="B26" s="226" t="s">
        <v>151</v>
      </c>
      <c r="C26" s="226"/>
      <c r="D26" s="236">
        <v>3</v>
      </c>
      <c r="E26" s="236">
        <v>162</v>
      </c>
      <c r="F26" s="236">
        <v>192</v>
      </c>
      <c r="G26" s="236">
        <v>354</v>
      </c>
      <c r="H26" s="236">
        <v>0</v>
      </c>
      <c r="I26" s="236">
        <v>0</v>
      </c>
      <c r="J26" s="236">
        <v>0</v>
      </c>
      <c r="K26" s="236">
        <v>162</v>
      </c>
      <c r="L26" s="236">
        <v>192</v>
      </c>
      <c r="M26" s="236">
        <v>354</v>
      </c>
      <c r="N26" s="226"/>
      <c r="O26" s="249"/>
      <c r="P26" s="249"/>
      <c r="Q26" s="249"/>
    </row>
    <row r="27" spans="1:17" s="227" customFormat="1" x14ac:dyDescent="0.2">
      <c r="A27" s="226"/>
      <c r="B27" s="226" t="s">
        <v>193</v>
      </c>
      <c r="C27" s="226"/>
      <c r="D27" s="236">
        <v>2</v>
      </c>
      <c r="E27" s="236">
        <v>13</v>
      </c>
      <c r="F27" s="236">
        <v>8</v>
      </c>
      <c r="G27" s="236">
        <v>21</v>
      </c>
      <c r="H27" s="236">
        <v>0</v>
      </c>
      <c r="I27" s="236">
        <v>0</v>
      </c>
      <c r="J27" s="236">
        <v>0</v>
      </c>
      <c r="K27" s="236">
        <v>13</v>
      </c>
      <c r="L27" s="236">
        <v>8</v>
      </c>
      <c r="M27" s="236">
        <v>21</v>
      </c>
      <c r="N27" s="226"/>
      <c r="O27" s="249"/>
      <c r="P27" s="249"/>
      <c r="Q27" s="249"/>
    </row>
    <row r="28" spans="1:17" ht="12.6" customHeight="1" x14ac:dyDescent="0.2">
      <c r="A28" s="226"/>
      <c r="B28" s="235" t="s">
        <v>152</v>
      </c>
      <c r="C28" s="226"/>
      <c r="D28" s="236">
        <v>2</v>
      </c>
      <c r="E28" s="236">
        <v>107</v>
      </c>
      <c r="F28" s="236">
        <v>134</v>
      </c>
      <c r="G28" s="236">
        <v>241</v>
      </c>
      <c r="H28" s="236">
        <v>0</v>
      </c>
      <c r="I28" s="236">
        <v>0</v>
      </c>
      <c r="J28" s="236">
        <v>0</v>
      </c>
      <c r="K28" s="236">
        <v>107</v>
      </c>
      <c r="L28" s="236">
        <v>134</v>
      </c>
      <c r="M28" s="236">
        <v>241</v>
      </c>
      <c r="N28" s="226"/>
      <c r="P28" s="250"/>
    </row>
    <row r="29" spans="1:17" ht="12.6" customHeight="1" x14ac:dyDescent="0.2">
      <c r="A29" s="226"/>
      <c r="B29" s="235" t="s">
        <v>154</v>
      </c>
      <c r="C29" s="226"/>
      <c r="D29" s="236">
        <v>2</v>
      </c>
      <c r="E29" s="236">
        <v>1271</v>
      </c>
      <c r="F29" s="236">
        <v>1508</v>
      </c>
      <c r="G29" s="236">
        <v>2779</v>
      </c>
      <c r="H29" s="236">
        <v>0</v>
      </c>
      <c r="I29" s="236">
        <v>0</v>
      </c>
      <c r="J29" s="236">
        <v>0</v>
      </c>
      <c r="K29" s="236">
        <v>1271</v>
      </c>
      <c r="L29" s="236">
        <v>1508</v>
      </c>
      <c r="M29" s="236">
        <v>2779</v>
      </c>
      <c r="N29" s="226"/>
      <c r="P29" s="250"/>
    </row>
    <row r="30" spans="1:17" ht="12.6" customHeight="1" x14ac:dyDescent="0.2">
      <c r="A30" s="226"/>
      <c r="B30" s="235" t="s">
        <v>157</v>
      </c>
      <c r="C30" s="226"/>
      <c r="D30" s="236">
        <v>1</v>
      </c>
      <c r="E30" s="236">
        <v>41</v>
      </c>
      <c r="F30" s="236">
        <v>59</v>
      </c>
      <c r="G30" s="236">
        <v>100</v>
      </c>
      <c r="H30" s="236">
        <v>0</v>
      </c>
      <c r="I30" s="236">
        <v>0</v>
      </c>
      <c r="J30" s="236">
        <v>0</v>
      </c>
      <c r="K30" s="236">
        <v>41</v>
      </c>
      <c r="L30" s="236">
        <v>59</v>
      </c>
      <c r="M30" s="236">
        <v>100</v>
      </c>
      <c r="N30" s="226"/>
      <c r="P30" s="250"/>
    </row>
    <row r="31" spans="1:17" ht="12.6" customHeight="1" x14ac:dyDescent="0.2">
      <c r="A31" s="226"/>
      <c r="B31" s="241" t="s">
        <v>26</v>
      </c>
      <c r="C31" s="241"/>
      <c r="D31" s="242">
        <f>SUM(D22:D30)</f>
        <v>86</v>
      </c>
      <c r="E31" s="242">
        <f t="shared" ref="E31:M31" si="0">SUM(E22:E30)</f>
        <v>186289</v>
      </c>
      <c r="F31" s="242">
        <f t="shared" si="0"/>
        <v>210741</v>
      </c>
      <c r="G31" s="242">
        <f t="shared" si="0"/>
        <v>397030</v>
      </c>
      <c r="H31" s="242">
        <f t="shared" si="0"/>
        <v>17409</v>
      </c>
      <c r="I31" s="242">
        <f t="shared" si="0"/>
        <v>26714</v>
      </c>
      <c r="J31" s="242">
        <f t="shared" si="0"/>
        <v>44123</v>
      </c>
      <c r="K31" s="242">
        <f t="shared" si="0"/>
        <v>203698</v>
      </c>
      <c r="L31" s="242">
        <f t="shared" si="0"/>
        <v>237455</v>
      </c>
      <c r="M31" s="242">
        <f t="shared" si="0"/>
        <v>441153</v>
      </c>
      <c r="N31" s="226"/>
      <c r="P31" s="250"/>
    </row>
    <row r="32" spans="1:17" s="248" customFormat="1" ht="18.600000000000001" customHeight="1" x14ac:dyDescent="0.2">
      <c r="A32" s="243"/>
      <c r="B32" s="244"/>
      <c r="C32" s="244"/>
      <c r="D32" s="245"/>
      <c r="E32" s="245"/>
      <c r="F32" s="245"/>
      <c r="G32" s="245"/>
      <c r="H32" s="323" t="s">
        <v>54</v>
      </c>
      <c r="I32" s="323"/>
      <c r="J32" s="323" t="s">
        <v>55</v>
      </c>
      <c r="K32" s="323"/>
      <c r="L32" s="323" t="s">
        <v>26</v>
      </c>
      <c r="M32" s="323"/>
      <c r="N32" s="243"/>
      <c r="O32" s="255"/>
      <c r="P32" s="256"/>
      <c r="Q32" s="255"/>
    </row>
    <row r="33" spans="1:17" ht="12.6" customHeight="1" x14ac:dyDescent="0.2">
      <c r="A33" s="226"/>
      <c r="B33" s="233" t="s">
        <v>241</v>
      </c>
      <c r="C33" s="233"/>
      <c r="D33" s="233"/>
      <c r="E33" s="234"/>
      <c r="F33" s="234"/>
      <c r="G33" s="234"/>
      <c r="H33" s="234"/>
      <c r="I33" s="234"/>
      <c r="J33" s="234"/>
      <c r="K33" s="234"/>
      <c r="L33" s="234"/>
      <c r="M33" s="234"/>
      <c r="N33" s="226"/>
      <c r="P33" s="250"/>
    </row>
    <row r="34" spans="1:17" ht="12.6" customHeight="1" x14ac:dyDescent="0.2">
      <c r="A34" s="226"/>
      <c r="B34" s="235" t="s">
        <v>242</v>
      </c>
      <c r="C34" s="226"/>
      <c r="D34" s="226"/>
      <c r="E34" s="236"/>
      <c r="F34" s="236"/>
      <c r="G34" s="236"/>
      <c r="H34" s="236"/>
      <c r="I34" s="236">
        <v>0</v>
      </c>
      <c r="J34" s="236"/>
      <c r="K34" s="236">
        <v>0</v>
      </c>
      <c r="L34" s="236"/>
      <c r="M34" s="236">
        <v>0</v>
      </c>
      <c r="N34" s="226"/>
      <c r="P34" s="250"/>
    </row>
    <row r="35" spans="1:17" ht="12.6" customHeight="1" x14ac:dyDescent="0.2">
      <c r="A35" s="226"/>
      <c r="B35" s="233" t="s">
        <v>243</v>
      </c>
      <c r="C35" s="233"/>
      <c r="D35" s="233"/>
      <c r="E35" s="234"/>
      <c r="F35" s="234"/>
      <c r="G35" s="234"/>
      <c r="H35" s="234"/>
      <c r="I35" s="234"/>
      <c r="J35" s="234"/>
      <c r="K35" s="234"/>
      <c r="L35" s="234"/>
      <c r="M35" s="234"/>
      <c r="N35" s="226"/>
      <c r="P35" s="250"/>
    </row>
    <row r="36" spans="1:17" ht="12.6" customHeight="1" x14ac:dyDescent="0.2">
      <c r="A36" s="226"/>
      <c r="B36" s="235" t="s">
        <v>242</v>
      </c>
      <c r="C36" s="226"/>
      <c r="D36" s="226"/>
      <c r="E36" s="236"/>
      <c r="F36" s="236"/>
      <c r="G36" s="236"/>
      <c r="H36" s="236"/>
      <c r="I36" s="236">
        <v>6</v>
      </c>
      <c r="J36" s="236"/>
      <c r="K36" s="236">
        <v>3</v>
      </c>
      <c r="L36" s="236"/>
      <c r="M36" s="236">
        <v>9</v>
      </c>
      <c r="N36" s="226"/>
      <c r="P36" s="250"/>
    </row>
    <row r="37" spans="1:17" ht="2.4500000000000002" customHeight="1" thickBot="1" x14ac:dyDescent="0.25">
      <c r="A37" s="226"/>
      <c r="B37" s="230"/>
      <c r="C37" s="230"/>
      <c r="D37" s="230"/>
      <c r="E37" s="230"/>
      <c r="F37" s="230"/>
      <c r="G37" s="230"/>
      <c r="H37" s="230"/>
      <c r="I37" s="230"/>
      <c r="J37" s="230"/>
      <c r="K37" s="230"/>
      <c r="L37" s="230"/>
      <c r="M37" s="230"/>
      <c r="N37" s="226"/>
    </row>
    <row r="38" spans="1:17" s="227" customFormat="1" ht="12.75" customHeight="1" x14ac:dyDescent="0.2">
      <c r="A38" s="226"/>
      <c r="B38" s="251" t="s">
        <v>206</v>
      </c>
      <c r="C38" s="226"/>
      <c r="D38" s="226"/>
      <c r="E38" s="226"/>
      <c r="F38" s="226"/>
      <c r="G38" s="226"/>
      <c r="H38" s="226"/>
      <c r="I38" s="226"/>
      <c r="J38" s="226"/>
      <c r="K38" s="226"/>
      <c r="L38" s="226"/>
      <c r="M38" s="226"/>
      <c r="N38" s="226"/>
      <c r="O38" s="249"/>
      <c r="P38" s="249"/>
      <c r="Q38" s="249"/>
    </row>
    <row r="39" spans="1:17" s="227" customFormat="1" x14ac:dyDescent="0.2">
      <c r="A39" s="226"/>
      <c r="B39" s="226"/>
      <c r="C39" s="226"/>
      <c r="D39" s="226"/>
      <c r="E39" s="226"/>
      <c r="F39" s="226"/>
      <c r="G39" s="226"/>
      <c r="H39" s="226"/>
      <c r="I39" s="226"/>
      <c r="J39" s="226"/>
      <c r="K39" s="226"/>
      <c r="L39" s="226"/>
      <c r="M39" s="226"/>
      <c r="N39" s="226"/>
      <c r="O39" s="249"/>
      <c r="P39" s="249"/>
      <c r="Q39" s="249"/>
    </row>
    <row r="40" spans="1:17" s="227" customFormat="1" ht="13.15" customHeight="1" x14ac:dyDescent="0.2">
      <c r="A40" s="226"/>
      <c r="B40" s="226"/>
      <c r="C40" s="226"/>
      <c r="D40" s="226"/>
      <c r="E40" s="226"/>
      <c r="F40" s="226"/>
      <c r="G40" s="226"/>
      <c r="H40" s="226"/>
      <c r="I40" s="226"/>
      <c r="J40" s="226"/>
      <c r="K40" s="226"/>
      <c r="L40" s="226"/>
      <c r="M40" s="226"/>
      <c r="N40" s="226"/>
      <c r="O40" s="249"/>
      <c r="P40" s="249"/>
      <c r="Q40" s="249"/>
    </row>
    <row r="41" spans="1:17" s="227" customFormat="1" ht="13.5" x14ac:dyDescent="0.2">
      <c r="A41" s="226"/>
      <c r="B41" s="253" t="s">
        <v>281</v>
      </c>
      <c r="C41" s="253"/>
      <c r="D41" s="253"/>
      <c r="E41" s="253"/>
      <c r="F41" s="253"/>
      <c r="G41" s="253"/>
      <c r="H41" s="253"/>
      <c r="I41" s="253"/>
      <c r="J41" s="253"/>
      <c r="K41" s="253"/>
      <c r="L41" s="253"/>
      <c r="M41" s="253"/>
      <c r="N41" s="226"/>
      <c r="O41" s="249"/>
      <c r="P41" s="249"/>
      <c r="Q41" s="249"/>
    </row>
    <row r="42" spans="1:17" s="227" customFormat="1" x14ac:dyDescent="0.2">
      <c r="A42" s="226"/>
      <c r="B42" s="226"/>
      <c r="C42" s="226"/>
      <c r="D42" s="226"/>
      <c r="E42" s="226"/>
      <c r="F42" s="226"/>
      <c r="G42" s="226"/>
      <c r="H42" s="226"/>
      <c r="I42" s="226"/>
      <c r="J42" s="226"/>
      <c r="K42" s="226"/>
      <c r="L42" s="226"/>
      <c r="M42" s="226"/>
      <c r="N42" s="226"/>
      <c r="O42" s="249"/>
      <c r="P42" s="249"/>
      <c r="Q42" s="249"/>
    </row>
    <row r="43" spans="1:17" s="227" customFormat="1" ht="10.9" customHeight="1" x14ac:dyDescent="0.2">
      <c r="A43" s="226"/>
      <c r="B43" s="226"/>
      <c r="C43" s="226"/>
      <c r="D43" s="226"/>
      <c r="E43" s="226"/>
      <c r="F43" s="226"/>
      <c r="G43" s="226"/>
      <c r="H43" s="226"/>
      <c r="I43" s="226"/>
      <c r="J43" s="226"/>
      <c r="K43" s="226"/>
      <c r="L43" s="226"/>
      <c r="M43" s="226"/>
      <c r="N43" s="226"/>
      <c r="O43" s="249"/>
      <c r="P43" s="249"/>
      <c r="Q43" s="249"/>
    </row>
    <row r="44" spans="1:17" s="227" customFormat="1" ht="7.15" customHeight="1" x14ac:dyDescent="0.2">
      <c r="A44" s="226"/>
      <c r="B44" s="226"/>
      <c r="C44" s="226"/>
      <c r="D44" s="226"/>
      <c r="E44" s="226"/>
      <c r="F44" s="226"/>
      <c r="G44" s="226"/>
      <c r="H44" s="226"/>
      <c r="I44" s="226"/>
      <c r="J44" s="226"/>
      <c r="K44" s="226"/>
      <c r="L44" s="226"/>
      <c r="M44" s="226"/>
      <c r="N44" s="226"/>
      <c r="O44" s="249"/>
      <c r="P44" s="249"/>
      <c r="Q44" s="249"/>
    </row>
    <row r="45" spans="1:17" s="227" customFormat="1" x14ac:dyDescent="0.2">
      <c r="A45" s="226"/>
      <c r="B45" s="226"/>
      <c r="C45" s="226"/>
      <c r="D45" s="226"/>
      <c r="E45" s="226"/>
      <c r="F45" s="226"/>
      <c r="G45" s="226"/>
      <c r="H45" s="226"/>
      <c r="I45" s="226"/>
      <c r="J45" s="226"/>
      <c r="K45" s="226"/>
      <c r="L45" s="226"/>
      <c r="M45" s="226"/>
      <c r="N45" s="226"/>
      <c r="O45" s="249"/>
      <c r="P45" s="249"/>
      <c r="Q45" s="249"/>
    </row>
    <row r="46" spans="1:17" s="227" customFormat="1" x14ac:dyDescent="0.2">
      <c r="A46" s="226"/>
      <c r="B46" s="226"/>
      <c r="C46" s="226"/>
      <c r="D46" s="226"/>
      <c r="E46" s="226"/>
      <c r="F46" s="226"/>
      <c r="G46" s="226"/>
      <c r="H46" s="226"/>
      <c r="I46" s="226"/>
      <c r="J46" s="226"/>
      <c r="K46" s="226"/>
      <c r="L46" s="226"/>
      <c r="M46" s="226"/>
      <c r="N46" s="226"/>
      <c r="O46" s="249"/>
      <c r="P46" s="249"/>
      <c r="Q46" s="249"/>
    </row>
    <row r="47" spans="1:17" s="227" customFormat="1" x14ac:dyDescent="0.2">
      <c r="A47" s="226"/>
      <c r="B47" s="226"/>
      <c r="C47" s="226"/>
      <c r="D47" s="226"/>
      <c r="E47" s="226"/>
      <c r="F47" s="226"/>
      <c r="G47" s="226"/>
      <c r="H47" s="226"/>
      <c r="I47" s="226"/>
      <c r="J47" s="226"/>
      <c r="K47" s="226"/>
      <c r="L47" s="226"/>
      <c r="M47" s="226"/>
      <c r="N47" s="226"/>
      <c r="O47" s="249"/>
      <c r="P47" s="249"/>
      <c r="Q47" s="249"/>
    </row>
    <row r="48" spans="1:17" s="227" customFormat="1" ht="10.15" customHeight="1" x14ac:dyDescent="0.2">
      <c r="A48" s="226"/>
      <c r="B48" s="226"/>
      <c r="C48" s="226"/>
      <c r="D48" s="226"/>
      <c r="E48" s="226"/>
      <c r="F48" s="226"/>
      <c r="G48" s="226"/>
      <c r="H48" s="226"/>
      <c r="I48" s="226"/>
      <c r="J48" s="226"/>
      <c r="K48" s="226"/>
      <c r="L48" s="226"/>
      <c r="M48" s="226"/>
      <c r="N48" s="226"/>
      <c r="O48" s="249"/>
      <c r="P48" s="249"/>
      <c r="Q48" s="249"/>
    </row>
    <row r="49" spans="1:17" s="227" customFormat="1" x14ac:dyDescent="0.2">
      <c r="A49" s="226"/>
      <c r="B49" s="226"/>
      <c r="C49" s="226"/>
      <c r="D49" s="226"/>
      <c r="E49" s="226"/>
      <c r="F49" s="226"/>
      <c r="G49" s="226"/>
      <c r="H49" s="226"/>
      <c r="I49" s="226"/>
      <c r="J49" s="226"/>
      <c r="K49" s="226"/>
      <c r="L49" s="226"/>
      <c r="M49" s="226"/>
      <c r="N49" s="226"/>
      <c r="O49" s="249"/>
      <c r="P49" s="249"/>
      <c r="Q49" s="249"/>
    </row>
    <row r="50" spans="1:17" s="227" customFormat="1" x14ac:dyDescent="0.2">
      <c r="A50" s="226"/>
      <c r="B50" s="226"/>
      <c r="C50" s="226"/>
      <c r="D50" s="226"/>
      <c r="E50" s="226"/>
      <c r="F50" s="226"/>
      <c r="G50" s="226"/>
      <c r="H50" s="226"/>
      <c r="I50" s="226"/>
      <c r="J50" s="226"/>
      <c r="K50" s="226"/>
      <c r="L50" s="226"/>
      <c r="M50" s="226"/>
      <c r="N50" s="226"/>
      <c r="O50" s="249"/>
      <c r="P50" s="249"/>
      <c r="Q50" s="249"/>
    </row>
    <row r="51" spans="1:17" s="227" customFormat="1" x14ac:dyDescent="0.2">
      <c r="A51" s="226"/>
      <c r="B51" s="226"/>
      <c r="C51" s="226"/>
      <c r="D51" s="226"/>
      <c r="E51" s="226"/>
      <c r="F51" s="226"/>
      <c r="G51" s="226"/>
      <c r="H51" s="226"/>
      <c r="I51" s="226"/>
      <c r="J51" s="226"/>
      <c r="K51" s="226"/>
      <c r="L51" s="226"/>
      <c r="M51" s="226"/>
      <c r="N51" s="226"/>
      <c r="O51" s="249"/>
      <c r="P51" s="249"/>
      <c r="Q51" s="249"/>
    </row>
    <row r="52" spans="1:17" s="227" customFormat="1" x14ac:dyDescent="0.2">
      <c r="A52" s="226"/>
      <c r="B52" s="226"/>
      <c r="C52" s="226"/>
      <c r="D52" s="226"/>
      <c r="E52" s="226"/>
      <c r="F52" s="226"/>
      <c r="G52" s="226"/>
      <c r="H52" s="226"/>
      <c r="I52" s="226"/>
      <c r="J52" s="226"/>
      <c r="K52" s="226"/>
      <c r="L52" s="226"/>
      <c r="M52" s="226"/>
      <c r="N52" s="226"/>
      <c r="O52" s="249"/>
      <c r="P52" s="249"/>
      <c r="Q52" s="249"/>
    </row>
    <row r="53" spans="1:17" s="227" customFormat="1" x14ac:dyDescent="0.2">
      <c r="A53" s="226"/>
      <c r="B53" s="226"/>
      <c r="C53" s="226"/>
      <c r="D53" s="226"/>
      <c r="E53" s="226"/>
      <c r="F53" s="226"/>
      <c r="G53" s="226"/>
      <c r="H53" s="226"/>
      <c r="I53" s="226"/>
      <c r="J53" s="226"/>
      <c r="K53" s="226"/>
      <c r="L53" s="226"/>
      <c r="M53" s="226"/>
      <c r="N53" s="226"/>
      <c r="O53" s="249"/>
      <c r="P53" s="249"/>
      <c r="Q53" s="249"/>
    </row>
    <row r="54" spans="1:17" s="227" customFormat="1" ht="13.5" x14ac:dyDescent="0.2">
      <c r="A54" s="226"/>
      <c r="B54" s="134"/>
      <c r="C54" s="226"/>
      <c r="D54" s="226"/>
      <c r="E54" s="226"/>
      <c r="F54" s="226"/>
      <c r="G54" s="226"/>
      <c r="H54" s="226"/>
      <c r="I54" s="226"/>
      <c r="J54" s="226"/>
      <c r="K54" s="226"/>
      <c r="L54" s="226"/>
      <c r="M54" s="226"/>
      <c r="N54" s="226"/>
      <c r="O54" s="249"/>
      <c r="P54" s="249"/>
      <c r="Q54" s="249"/>
    </row>
    <row r="55" spans="1:17" s="227" customFormat="1" x14ac:dyDescent="0.2">
      <c r="A55" s="226"/>
      <c r="B55" s="226"/>
      <c r="C55" s="226"/>
      <c r="D55" s="226"/>
      <c r="E55" s="226"/>
      <c r="F55" s="226"/>
      <c r="G55" s="226"/>
      <c r="H55" s="226"/>
      <c r="I55" s="226"/>
      <c r="J55" s="226"/>
      <c r="K55" s="226"/>
      <c r="L55" s="226"/>
      <c r="M55" s="226"/>
      <c r="N55" s="226"/>
      <c r="O55" s="249"/>
      <c r="P55" s="249"/>
      <c r="Q55" s="249"/>
    </row>
    <row r="56" spans="1:17" s="227" customFormat="1" x14ac:dyDescent="0.2">
      <c r="A56" s="226"/>
      <c r="B56" s="226"/>
      <c r="C56" s="226"/>
      <c r="D56" s="226"/>
      <c r="E56" s="226"/>
      <c r="F56" s="226"/>
      <c r="G56" s="226"/>
      <c r="H56" s="226"/>
      <c r="I56" s="226"/>
      <c r="J56" s="226"/>
      <c r="K56" s="226"/>
      <c r="L56" s="226"/>
      <c r="M56" s="226"/>
      <c r="N56" s="226"/>
      <c r="O56" s="249"/>
      <c r="P56" s="249"/>
      <c r="Q56" s="249"/>
    </row>
    <row r="57" spans="1:17" s="227" customFormat="1" x14ac:dyDescent="0.2">
      <c r="A57" s="226"/>
      <c r="B57" s="226"/>
      <c r="C57" s="226"/>
      <c r="D57" s="226"/>
      <c r="E57" s="226"/>
      <c r="F57" s="226"/>
      <c r="G57" s="226"/>
      <c r="H57" s="226"/>
      <c r="I57" s="226"/>
      <c r="J57" s="226"/>
      <c r="K57" s="226"/>
      <c r="L57" s="226"/>
      <c r="M57" s="226"/>
      <c r="N57" s="226"/>
      <c r="O57" s="249"/>
      <c r="P57" s="249"/>
      <c r="Q57" s="249"/>
    </row>
    <row r="58" spans="1:17" s="227" customFormat="1" x14ac:dyDescent="0.2">
      <c r="A58" s="226"/>
      <c r="B58" s="226"/>
      <c r="C58" s="226"/>
      <c r="D58" s="226"/>
      <c r="E58" s="226"/>
      <c r="F58" s="226"/>
      <c r="G58" s="226"/>
      <c r="H58" s="226"/>
      <c r="I58" s="226"/>
      <c r="J58" s="226"/>
      <c r="K58" s="226"/>
      <c r="L58" s="226"/>
      <c r="M58" s="226"/>
      <c r="N58" s="226"/>
      <c r="O58" s="249"/>
      <c r="P58" s="249"/>
      <c r="Q58" s="249"/>
    </row>
    <row r="59" spans="1:17" s="227" customFormat="1" x14ac:dyDescent="0.2">
      <c r="A59" s="226"/>
      <c r="B59" s="226"/>
      <c r="C59" s="226"/>
      <c r="D59" s="226"/>
      <c r="E59" s="226"/>
      <c r="F59" s="226"/>
      <c r="G59" s="226"/>
      <c r="H59" s="226"/>
      <c r="I59" s="226"/>
      <c r="J59" s="226"/>
      <c r="K59" s="226"/>
      <c r="L59" s="226"/>
      <c r="M59" s="226"/>
      <c r="N59" s="226"/>
      <c r="O59" s="249"/>
      <c r="P59" s="249"/>
      <c r="Q59" s="249"/>
    </row>
    <row r="60" spans="1:17" s="227" customFormat="1" x14ac:dyDescent="0.2">
      <c r="A60" s="226"/>
      <c r="B60" s="226"/>
      <c r="C60" s="226"/>
      <c r="D60" s="226"/>
      <c r="E60" s="226"/>
      <c r="F60" s="226"/>
      <c r="G60" s="226"/>
      <c r="H60" s="226"/>
      <c r="I60" s="226"/>
      <c r="J60" s="226"/>
      <c r="K60" s="226"/>
      <c r="L60" s="226"/>
      <c r="M60" s="226"/>
      <c r="N60" s="226"/>
      <c r="O60" s="249"/>
      <c r="P60" s="249"/>
      <c r="Q60" s="249"/>
    </row>
    <row r="61" spans="1:17" s="227" customFormat="1" x14ac:dyDescent="0.2">
      <c r="A61" s="226"/>
      <c r="B61" s="226"/>
      <c r="C61" s="226"/>
      <c r="D61" s="226"/>
      <c r="E61" s="226"/>
      <c r="F61" s="226"/>
      <c r="G61" s="226"/>
      <c r="H61" s="226"/>
      <c r="I61" s="226"/>
      <c r="J61" s="226"/>
      <c r="K61" s="226"/>
      <c r="L61" s="226"/>
      <c r="M61" s="226"/>
      <c r="N61" s="226"/>
      <c r="O61" s="249"/>
      <c r="P61" s="249"/>
      <c r="Q61" s="249"/>
    </row>
    <row r="62" spans="1:17" s="227" customFormat="1" x14ac:dyDescent="0.2">
      <c r="A62" s="226"/>
      <c r="B62" s="226"/>
      <c r="C62" s="226"/>
      <c r="D62" s="226"/>
      <c r="E62" s="226"/>
      <c r="F62" s="226"/>
      <c r="G62" s="226"/>
      <c r="H62" s="226"/>
      <c r="I62" s="226"/>
      <c r="J62" s="226"/>
      <c r="K62" s="226"/>
      <c r="L62" s="226"/>
      <c r="M62" s="226"/>
      <c r="N62" s="226"/>
      <c r="O62" s="249"/>
      <c r="P62" s="249"/>
      <c r="Q62" s="249"/>
    </row>
    <row r="63" spans="1:17" s="227" customFormat="1" ht="10.9" customHeight="1" x14ac:dyDescent="0.2">
      <c r="A63" s="226"/>
      <c r="B63" s="226"/>
      <c r="C63" s="226"/>
      <c r="D63" s="226"/>
      <c r="E63" s="226"/>
      <c r="F63" s="226"/>
      <c r="G63" s="226"/>
      <c r="H63" s="226"/>
      <c r="I63" s="226"/>
      <c r="J63" s="226"/>
      <c r="K63" s="226"/>
      <c r="L63" s="226"/>
      <c r="M63" s="226"/>
      <c r="N63" s="226"/>
      <c r="O63" s="249"/>
      <c r="P63" s="249"/>
      <c r="Q63" s="249"/>
    </row>
    <row r="64" spans="1:17" s="227" customFormat="1" ht="6.6" customHeight="1" x14ac:dyDescent="0.2">
      <c r="A64" s="226"/>
      <c r="B64" s="226"/>
      <c r="C64" s="226"/>
      <c r="D64" s="226"/>
      <c r="E64" s="226"/>
      <c r="F64" s="226"/>
      <c r="G64" s="226"/>
      <c r="H64" s="226"/>
      <c r="I64" s="226"/>
      <c r="J64" s="226"/>
      <c r="K64" s="226"/>
      <c r="L64" s="226"/>
      <c r="M64" s="226"/>
      <c r="N64" s="226"/>
      <c r="O64" s="249"/>
      <c r="P64" s="249"/>
      <c r="Q64" s="249"/>
    </row>
    <row r="65" spans="1:17" s="227" customFormat="1" ht="7.15" customHeight="1" x14ac:dyDescent="0.2">
      <c r="A65" s="226"/>
      <c r="B65" s="226"/>
      <c r="C65" s="226"/>
      <c r="D65" s="226"/>
      <c r="E65" s="226"/>
      <c r="F65" s="226"/>
      <c r="G65" s="226"/>
      <c r="H65" s="226"/>
      <c r="I65" s="226"/>
      <c r="J65" s="226"/>
      <c r="K65" s="226"/>
      <c r="L65" s="226"/>
      <c r="M65" s="226"/>
      <c r="N65" s="226"/>
      <c r="O65" s="249"/>
      <c r="P65" s="249"/>
      <c r="Q65" s="249"/>
    </row>
    <row r="66" spans="1:17" s="227" customFormat="1" x14ac:dyDescent="0.2">
      <c r="A66" s="226"/>
      <c r="B66" s="226"/>
      <c r="C66" s="226"/>
      <c r="D66" s="226"/>
      <c r="E66" s="226"/>
      <c r="F66" s="226"/>
      <c r="G66" s="226"/>
      <c r="H66" s="226"/>
      <c r="I66" s="226"/>
      <c r="J66" s="226"/>
      <c r="K66" s="226"/>
      <c r="L66" s="226"/>
      <c r="M66" s="226"/>
      <c r="N66" s="226"/>
      <c r="O66" s="249"/>
      <c r="P66" s="249"/>
      <c r="Q66" s="249"/>
    </row>
    <row r="67" spans="1:17" s="227" customFormat="1" ht="15" customHeight="1" x14ac:dyDescent="0.2">
      <c r="A67" s="226"/>
      <c r="B67" s="226"/>
      <c r="C67" s="226"/>
      <c r="D67" s="226"/>
      <c r="E67" s="324">
        <v>37</v>
      </c>
      <c r="F67" s="324"/>
      <c r="G67" s="324"/>
      <c r="H67" s="324"/>
      <c r="I67" s="324"/>
      <c r="J67" s="324"/>
      <c r="K67" s="324"/>
      <c r="L67" s="324"/>
      <c r="M67" s="324"/>
      <c r="N67" s="226"/>
      <c r="O67" s="249"/>
      <c r="P67" s="249"/>
      <c r="Q67" s="249"/>
    </row>
    <row r="68" spans="1:17" s="227" customFormat="1" ht="9" customHeight="1" x14ac:dyDescent="0.2">
      <c r="A68" s="226"/>
      <c r="B68" s="226"/>
      <c r="C68" s="226"/>
      <c r="D68" s="226"/>
      <c r="E68" s="226"/>
      <c r="F68" s="226"/>
      <c r="G68" s="226"/>
      <c r="H68" s="226"/>
      <c r="I68" s="226"/>
      <c r="J68" s="226"/>
      <c r="K68" s="226"/>
      <c r="L68" s="226"/>
      <c r="M68" s="226"/>
      <c r="N68" s="226"/>
      <c r="O68" s="249"/>
      <c r="P68" s="249"/>
      <c r="Q68" s="249"/>
    </row>
    <row r="69" spans="1:17" s="227" customFormat="1" ht="9" customHeight="1" x14ac:dyDescent="0.2">
      <c r="A69" s="226"/>
      <c r="B69" s="226"/>
      <c r="C69" s="226"/>
      <c r="D69" s="226"/>
      <c r="E69" s="226"/>
      <c r="F69" s="226"/>
      <c r="G69" s="226"/>
      <c r="H69" s="226"/>
      <c r="I69" s="226"/>
      <c r="J69" s="226"/>
      <c r="K69" s="226"/>
      <c r="L69" s="226"/>
      <c r="M69" s="226"/>
      <c r="N69" s="226"/>
      <c r="O69" s="249"/>
      <c r="P69" s="249"/>
      <c r="Q69" s="249"/>
    </row>
    <row r="70" spans="1:17" s="227" customFormat="1" x14ac:dyDescent="0.2">
      <c r="A70" s="249"/>
      <c r="B70" s="249"/>
      <c r="C70" s="249"/>
      <c r="D70" s="249"/>
      <c r="E70" s="249"/>
      <c r="F70" s="249"/>
      <c r="G70" s="249"/>
      <c r="H70" s="249"/>
      <c r="I70" s="249"/>
      <c r="J70" s="249"/>
      <c r="K70" s="249"/>
      <c r="L70" s="249"/>
      <c r="M70" s="249"/>
      <c r="N70" s="249"/>
      <c r="O70" s="249"/>
      <c r="P70" s="249"/>
      <c r="Q70" s="249"/>
    </row>
    <row r="71" spans="1:17" s="227" customFormat="1" x14ac:dyDescent="0.2">
      <c r="A71" s="254"/>
      <c r="B71" s="254"/>
      <c r="C71" s="254"/>
      <c r="D71" s="254"/>
      <c r="E71" s="254"/>
      <c r="F71" s="254"/>
      <c r="G71" s="254"/>
      <c r="H71" s="254"/>
      <c r="I71" s="254"/>
      <c r="J71" s="254"/>
      <c r="K71" s="254"/>
      <c r="L71" s="254"/>
      <c r="M71" s="254"/>
      <c r="N71" s="254"/>
      <c r="O71" s="249"/>
      <c r="P71" s="249"/>
      <c r="Q71" s="249"/>
    </row>
    <row r="72" spans="1:17" s="227" customFormat="1" x14ac:dyDescent="0.2">
      <c r="A72" s="254"/>
      <c r="B72" s="254"/>
      <c r="C72" s="254"/>
      <c r="D72" s="254"/>
      <c r="E72" s="254"/>
      <c r="F72" s="254"/>
      <c r="G72" s="254"/>
      <c r="H72" s="254"/>
      <c r="I72" s="254"/>
      <c r="J72" s="254"/>
      <c r="K72" s="254"/>
      <c r="L72" s="254"/>
      <c r="M72" s="254"/>
      <c r="N72" s="254"/>
      <c r="O72" s="249"/>
      <c r="P72" s="249"/>
      <c r="Q72" s="249"/>
    </row>
    <row r="73" spans="1:17" s="227" customFormat="1" x14ac:dyDescent="0.2">
      <c r="A73" s="254"/>
      <c r="B73" s="254"/>
      <c r="C73" s="254"/>
      <c r="D73" s="254"/>
      <c r="E73" s="254"/>
      <c r="F73" s="254"/>
      <c r="G73" s="254"/>
      <c r="H73" s="254"/>
      <c r="I73" s="254"/>
      <c r="J73" s="254"/>
      <c r="K73" s="254"/>
      <c r="L73" s="254"/>
      <c r="M73" s="254"/>
      <c r="N73" s="254"/>
      <c r="O73" s="249"/>
      <c r="P73" s="249"/>
      <c r="Q73" s="249"/>
    </row>
  </sheetData>
  <mergeCells count="16">
    <mergeCell ref="B7:M7"/>
    <mergeCell ref="B10:M10"/>
    <mergeCell ref="B12:D13"/>
    <mergeCell ref="E12:G12"/>
    <mergeCell ref="H12:J12"/>
    <mergeCell ref="K12:M12"/>
    <mergeCell ref="H32:I32"/>
    <mergeCell ref="J32:K32"/>
    <mergeCell ref="L32:M32"/>
    <mergeCell ref="E67:M67"/>
    <mergeCell ref="B19:C21"/>
    <mergeCell ref="D19:D21"/>
    <mergeCell ref="E19:M19"/>
    <mergeCell ref="E20:G20"/>
    <mergeCell ref="H20:J20"/>
    <mergeCell ref="K20:M20"/>
  </mergeCells>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294E-6B49-4B03-9165-0A9652746CDE}">
  <sheetPr codeName="Hoja7"/>
  <dimension ref="A1:Y109"/>
  <sheetViews>
    <sheetView workbookViewId="0"/>
  </sheetViews>
  <sheetFormatPr baseColWidth="10" defaultColWidth="11.5703125" defaultRowHeight="12.75" x14ac:dyDescent="0.2"/>
  <cols>
    <col min="1" max="1" width="5.5703125" style="1" customWidth="1"/>
    <col min="2" max="2" width="15" style="1" customWidth="1"/>
    <col min="3" max="3" width="2.85546875" style="1" customWidth="1"/>
    <col min="4" max="4" width="7.7109375" style="1" customWidth="1"/>
    <col min="5" max="5" width="14.28515625" style="1" customWidth="1"/>
    <col min="6" max="17" width="7.7109375" style="1" customWidth="1"/>
    <col min="18" max="18" width="8.85546875" style="1" customWidth="1"/>
    <col min="19" max="19" width="13.85546875" style="1" customWidth="1"/>
    <col min="20" max="21" width="5.7109375" style="1" customWidth="1"/>
    <col min="22" max="22" width="10.7109375" style="1" customWidth="1"/>
    <col min="23" max="23" width="2" style="1" customWidth="1"/>
    <col min="24" max="16384" width="11.5703125" style="1"/>
  </cols>
  <sheetData>
    <row r="1" spans="1:25" ht="17.45" customHeight="1" x14ac:dyDescent="0.2">
      <c r="A1" s="2"/>
      <c r="B1" s="6"/>
      <c r="C1" s="6"/>
      <c r="D1" s="6"/>
      <c r="E1" s="6"/>
      <c r="F1" s="6"/>
      <c r="G1" s="6"/>
      <c r="H1" s="6"/>
      <c r="I1" s="6"/>
      <c r="J1" s="6"/>
      <c r="K1" s="6"/>
      <c r="L1" s="6"/>
      <c r="M1" s="6"/>
      <c r="N1" s="6"/>
      <c r="O1" s="6"/>
      <c r="P1" s="6"/>
      <c r="Q1" s="6"/>
      <c r="R1" s="6"/>
      <c r="S1" s="2"/>
    </row>
    <row r="2" spans="1:25" ht="24.6" customHeight="1" x14ac:dyDescent="0.25">
      <c r="A2" s="2"/>
      <c r="B2" s="2"/>
      <c r="C2" s="2"/>
      <c r="D2" s="2"/>
      <c r="E2" s="2"/>
      <c r="F2" s="2"/>
      <c r="G2" s="2"/>
      <c r="H2" s="2"/>
      <c r="I2" s="2"/>
      <c r="J2" s="2"/>
      <c r="K2" s="2"/>
      <c r="L2" s="2"/>
      <c r="M2" s="2"/>
      <c r="N2" s="2"/>
      <c r="O2" s="2"/>
      <c r="P2" s="2"/>
      <c r="Q2" s="2"/>
      <c r="R2" s="2"/>
      <c r="S2" s="2"/>
      <c r="Y2" s="3"/>
    </row>
    <row r="3" spans="1:25" ht="21" customHeight="1" x14ac:dyDescent="0.25">
      <c r="A3" s="2"/>
      <c r="B3" s="2"/>
      <c r="C3" s="2"/>
      <c r="D3" s="7"/>
      <c r="E3" s="7"/>
      <c r="F3" s="2"/>
      <c r="G3" s="2"/>
      <c r="H3" s="2"/>
      <c r="I3" s="2"/>
      <c r="J3" s="2"/>
      <c r="K3" s="2"/>
      <c r="L3" s="2"/>
      <c r="M3" s="2"/>
      <c r="N3" s="2"/>
      <c r="O3" s="2"/>
      <c r="P3" s="2"/>
      <c r="Q3" s="2"/>
      <c r="R3" s="2"/>
      <c r="S3" s="2"/>
    </row>
    <row r="4" spans="1:25" ht="18" customHeight="1" x14ac:dyDescent="0.25">
      <c r="A4" s="2"/>
      <c r="B4" s="279" t="s">
        <v>207</v>
      </c>
      <c r="C4" s="280"/>
      <c r="D4" s="280"/>
      <c r="E4" s="280"/>
      <c r="F4" s="280"/>
      <c r="G4" s="280"/>
      <c r="H4" s="280"/>
      <c r="I4" s="280"/>
      <c r="J4" s="280"/>
      <c r="K4" s="280"/>
      <c r="L4" s="280"/>
      <c r="M4" s="280"/>
      <c r="N4" s="280"/>
      <c r="O4" s="280"/>
      <c r="P4" s="280"/>
      <c r="Q4" s="280"/>
      <c r="R4" s="280"/>
      <c r="S4" s="4"/>
    </row>
    <row r="5" spans="1:25" ht="3" customHeight="1" x14ac:dyDescent="0.2">
      <c r="A5" s="2"/>
      <c r="B5" s="53"/>
      <c r="C5" s="53"/>
      <c r="D5" s="52"/>
      <c r="E5" s="52"/>
      <c r="F5" s="52"/>
      <c r="G5" s="52"/>
      <c r="H5" s="52"/>
      <c r="I5" s="52"/>
      <c r="J5" s="52"/>
      <c r="K5" s="52"/>
      <c r="L5" s="52"/>
      <c r="M5" s="52"/>
      <c r="N5" s="52"/>
      <c r="O5" s="52"/>
      <c r="P5" s="52"/>
      <c r="Q5" s="52"/>
      <c r="R5" s="52"/>
      <c r="S5" s="5"/>
    </row>
    <row r="6" spans="1:25" ht="6.6" customHeight="1" x14ac:dyDescent="0.2">
      <c r="A6" s="2"/>
      <c r="B6" s="2"/>
      <c r="C6" s="2"/>
      <c r="D6" s="5"/>
      <c r="E6" s="5"/>
      <c r="F6" s="5"/>
      <c r="G6" s="5"/>
      <c r="H6" s="5"/>
      <c r="I6" s="5"/>
      <c r="J6" s="5"/>
      <c r="K6" s="5"/>
      <c r="L6" s="5"/>
      <c r="M6" s="5"/>
      <c r="N6" s="5"/>
      <c r="O6" s="5"/>
      <c r="P6" s="5"/>
      <c r="Q6" s="5"/>
      <c r="R6" s="5"/>
      <c r="S6" s="5"/>
    </row>
    <row r="7" spans="1:25" ht="18.75" customHeight="1" x14ac:dyDescent="0.2">
      <c r="A7" s="2"/>
      <c r="B7" s="274" t="s">
        <v>202</v>
      </c>
      <c r="C7" s="275"/>
      <c r="D7" s="275"/>
      <c r="E7" s="275"/>
      <c r="F7" s="275"/>
      <c r="G7" s="275"/>
      <c r="H7" s="275"/>
      <c r="I7" s="275"/>
      <c r="J7" s="275"/>
      <c r="K7" s="275"/>
      <c r="L7" s="275"/>
      <c r="M7" s="275"/>
      <c r="N7" s="275"/>
      <c r="O7" s="275"/>
      <c r="P7" s="275"/>
      <c r="Q7" s="275"/>
      <c r="R7" s="276"/>
      <c r="S7" s="5"/>
    </row>
    <row r="8" spans="1:25" ht="3" customHeight="1" x14ac:dyDescent="0.2">
      <c r="A8" s="2"/>
      <c r="B8" s="8"/>
      <c r="C8" s="8"/>
      <c r="D8" s="8"/>
      <c r="E8" s="8"/>
      <c r="F8" s="8"/>
      <c r="G8" s="8"/>
      <c r="H8" s="8"/>
      <c r="I8" s="8"/>
      <c r="J8" s="8"/>
      <c r="K8" s="8"/>
      <c r="L8" s="8"/>
      <c r="M8" s="8"/>
      <c r="N8" s="8"/>
      <c r="O8" s="8"/>
      <c r="P8" s="8"/>
      <c r="Q8" s="8"/>
      <c r="R8" s="8"/>
      <c r="S8" s="5"/>
    </row>
    <row r="9" spans="1:25" ht="18.75" customHeight="1" x14ac:dyDescent="0.2">
      <c r="A9" s="2"/>
      <c r="B9" s="177" t="s">
        <v>82</v>
      </c>
      <c r="C9" s="177"/>
      <c r="D9" s="177"/>
      <c r="E9" s="178"/>
      <c r="F9" s="179" t="s">
        <v>14</v>
      </c>
      <c r="G9" s="179" t="s">
        <v>15</v>
      </c>
      <c r="H9" s="179" t="s">
        <v>16</v>
      </c>
      <c r="I9" s="179" t="s">
        <v>17</v>
      </c>
      <c r="J9" s="179" t="s">
        <v>18</v>
      </c>
      <c r="K9" s="179" t="s">
        <v>19</v>
      </c>
      <c r="L9" s="179" t="s">
        <v>20</v>
      </c>
      <c r="M9" s="179" t="s">
        <v>21</v>
      </c>
      <c r="N9" s="179" t="s">
        <v>22</v>
      </c>
      <c r="O9" s="179" t="s">
        <v>23</v>
      </c>
      <c r="P9" s="179" t="s">
        <v>24</v>
      </c>
      <c r="Q9" s="179" t="s">
        <v>25</v>
      </c>
      <c r="R9" s="180" t="s">
        <v>26</v>
      </c>
      <c r="S9" s="5"/>
    </row>
    <row r="10" spans="1:25" ht="12" customHeight="1" x14ac:dyDescent="0.2">
      <c r="A10" s="2"/>
      <c r="B10" s="67" t="s">
        <v>27</v>
      </c>
      <c r="C10" s="68"/>
      <c r="D10" s="69"/>
      <c r="E10" s="69"/>
      <c r="F10" s="69"/>
      <c r="G10" s="69"/>
      <c r="H10" s="69"/>
      <c r="I10" s="70"/>
      <c r="J10" s="70"/>
      <c r="K10" s="70"/>
      <c r="L10" s="70"/>
      <c r="M10" s="70"/>
      <c r="N10" s="70"/>
      <c r="O10" s="70"/>
      <c r="P10" s="70"/>
      <c r="Q10" s="70"/>
      <c r="R10" s="70"/>
      <c r="S10" s="5"/>
    </row>
    <row r="11" spans="1:25" ht="12.75" customHeight="1" x14ac:dyDescent="0.2">
      <c r="A11" s="2"/>
      <c r="B11" s="34" t="s">
        <v>28</v>
      </c>
      <c r="C11" s="35"/>
      <c r="D11" s="35"/>
      <c r="E11" s="35"/>
      <c r="F11" s="35">
        <v>1532</v>
      </c>
      <c r="G11" s="35">
        <v>3631</v>
      </c>
      <c r="H11" s="35">
        <v>3507</v>
      </c>
      <c r="I11" s="35">
        <v>2913</v>
      </c>
      <c r="J11" s="35">
        <v>4503</v>
      </c>
      <c r="K11" s="35">
        <v>3169</v>
      </c>
      <c r="L11" s="35">
        <v>2412</v>
      </c>
      <c r="M11" s="35">
        <v>2408</v>
      </c>
      <c r="N11" s="35">
        <v>2565</v>
      </c>
      <c r="O11" s="35">
        <v>4659</v>
      </c>
      <c r="P11" s="35">
        <v>3230</v>
      </c>
      <c r="Q11" s="35">
        <v>2908</v>
      </c>
      <c r="R11" s="36">
        <f>SUM(F11:Q11)</f>
        <v>37437</v>
      </c>
      <c r="S11" s="181"/>
    </row>
    <row r="12" spans="1:25" ht="12.75" customHeight="1" x14ac:dyDescent="0.2">
      <c r="A12" s="2"/>
      <c r="B12" s="34" t="s">
        <v>29</v>
      </c>
      <c r="C12" s="35"/>
      <c r="D12" s="35"/>
      <c r="E12" s="35"/>
      <c r="F12" s="35">
        <v>1845</v>
      </c>
      <c r="G12" s="35">
        <v>2504</v>
      </c>
      <c r="H12" s="35">
        <v>3276</v>
      </c>
      <c r="I12" s="35">
        <v>2974</v>
      </c>
      <c r="J12" s="35">
        <v>3030</v>
      </c>
      <c r="K12" s="35">
        <v>1752</v>
      </c>
      <c r="L12" s="35">
        <v>1510</v>
      </c>
      <c r="M12" s="35">
        <v>1617</v>
      </c>
      <c r="N12" s="35">
        <v>2519</v>
      </c>
      <c r="O12" s="35">
        <v>1857</v>
      </c>
      <c r="P12" s="35">
        <v>1755</v>
      </c>
      <c r="Q12" s="35">
        <v>2330</v>
      </c>
      <c r="R12" s="36">
        <f>SUM(F12:Q12)</f>
        <v>26969</v>
      </c>
      <c r="S12" s="5"/>
    </row>
    <row r="13" spans="1:25" ht="12.6" customHeight="1" x14ac:dyDescent="0.2">
      <c r="A13" s="2"/>
      <c r="B13" s="67" t="s">
        <v>30</v>
      </c>
      <c r="C13" s="68"/>
      <c r="D13" s="69"/>
      <c r="E13" s="69"/>
      <c r="F13" s="69"/>
      <c r="G13" s="69"/>
      <c r="H13" s="69"/>
      <c r="I13" s="70"/>
      <c r="J13" s="70"/>
      <c r="K13" s="70"/>
      <c r="L13" s="70"/>
      <c r="M13" s="70"/>
      <c r="N13" s="70"/>
      <c r="O13" s="70"/>
      <c r="P13" s="70"/>
      <c r="Q13" s="70"/>
      <c r="R13" s="70"/>
      <c r="S13" s="5"/>
    </row>
    <row r="14" spans="1:25" ht="12.75" customHeight="1" x14ac:dyDescent="0.2">
      <c r="A14" s="2"/>
      <c r="B14" s="34" t="s">
        <v>31</v>
      </c>
      <c r="C14" s="35"/>
      <c r="D14" s="35"/>
      <c r="E14" s="35"/>
      <c r="F14" s="35">
        <v>5392</v>
      </c>
      <c r="G14" s="35">
        <v>9390</v>
      </c>
      <c r="H14" s="35">
        <v>11803</v>
      </c>
      <c r="I14" s="35">
        <v>8373</v>
      </c>
      <c r="J14" s="35">
        <v>8715</v>
      </c>
      <c r="K14" s="35">
        <v>6536</v>
      </c>
      <c r="L14" s="35">
        <v>6597</v>
      </c>
      <c r="M14" s="35">
        <v>7870</v>
      </c>
      <c r="N14" s="35">
        <v>7441</v>
      </c>
      <c r="O14" s="35">
        <v>11375</v>
      </c>
      <c r="P14" s="35">
        <v>9548</v>
      </c>
      <c r="Q14" s="35">
        <v>10266</v>
      </c>
      <c r="R14" s="36">
        <f>SUM(F14:Q14)</f>
        <v>103306</v>
      </c>
      <c r="S14" s="5"/>
    </row>
    <row r="15" spans="1:25" ht="12.6" customHeight="1" x14ac:dyDescent="0.2">
      <c r="A15" s="2"/>
      <c r="B15" s="67" t="s">
        <v>32</v>
      </c>
      <c r="C15" s="68"/>
      <c r="D15" s="69"/>
      <c r="E15" s="69"/>
      <c r="F15" s="69"/>
      <c r="G15" s="69"/>
      <c r="H15" s="69"/>
      <c r="I15" s="70"/>
      <c r="J15" s="70"/>
      <c r="K15" s="70"/>
      <c r="L15" s="70"/>
      <c r="M15" s="70"/>
      <c r="N15" s="70"/>
      <c r="O15" s="70"/>
      <c r="P15" s="70"/>
      <c r="Q15" s="70"/>
      <c r="R15" s="70"/>
      <c r="S15" s="5"/>
    </row>
    <row r="16" spans="1:25" ht="12.75" customHeight="1" x14ac:dyDescent="0.2">
      <c r="A16" s="2"/>
      <c r="B16" s="34" t="s">
        <v>33</v>
      </c>
      <c r="C16" s="35"/>
      <c r="D16" s="35"/>
      <c r="E16" s="35"/>
      <c r="F16" s="35">
        <v>18057</v>
      </c>
      <c r="G16" s="35">
        <v>8209</v>
      </c>
      <c r="H16" s="35">
        <v>9827</v>
      </c>
      <c r="I16" s="35">
        <v>8978</v>
      </c>
      <c r="J16" s="35">
        <v>9891</v>
      </c>
      <c r="K16" s="35">
        <v>4289</v>
      </c>
      <c r="L16" s="35">
        <v>2704</v>
      </c>
      <c r="M16" s="35">
        <v>2896</v>
      </c>
      <c r="N16" s="35">
        <v>6389</v>
      </c>
      <c r="O16" s="35">
        <v>9686</v>
      </c>
      <c r="P16" s="35">
        <v>8637</v>
      </c>
      <c r="Q16" s="35">
        <v>6742</v>
      </c>
      <c r="R16" s="36">
        <f>SUM(F16:Q16)</f>
        <v>96305</v>
      </c>
      <c r="S16" s="5"/>
    </row>
    <row r="17" spans="1:20" ht="12.75" customHeight="1" x14ac:dyDescent="0.2">
      <c r="A17" s="2"/>
      <c r="B17" s="34" t="s">
        <v>34</v>
      </c>
      <c r="C17" s="35"/>
      <c r="D17" s="35"/>
      <c r="E17" s="35"/>
      <c r="F17" s="35">
        <v>3497</v>
      </c>
      <c r="G17" s="35">
        <v>4449</v>
      </c>
      <c r="H17" s="35">
        <v>5017</v>
      </c>
      <c r="I17" s="35">
        <v>5582</v>
      </c>
      <c r="J17" s="35">
        <v>18341</v>
      </c>
      <c r="K17" s="35">
        <v>2701</v>
      </c>
      <c r="L17" s="35">
        <v>1367</v>
      </c>
      <c r="M17" s="35">
        <v>1766</v>
      </c>
      <c r="N17" s="35">
        <v>4742</v>
      </c>
      <c r="O17" s="35">
        <v>5799</v>
      </c>
      <c r="P17" s="35">
        <v>5889</v>
      </c>
      <c r="Q17" s="35">
        <v>4021</v>
      </c>
      <c r="R17" s="36">
        <f>SUM(F17:Q17)</f>
        <v>63171</v>
      </c>
      <c r="S17" s="5"/>
    </row>
    <row r="18" spans="1:20" ht="12.6" customHeight="1" x14ac:dyDescent="0.2">
      <c r="A18" s="2"/>
      <c r="B18" s="67" t="s">
        <v>35</v>
      </c>
      <c r="C18" s="68"/>
      <c r="D18" s="69"/>
      <c r="E18" s="69"/>
      <c r="F18" s="69"/>
      <c r="G18" s="69"/>
      <c r="H18" s="69"/>
      <c r="I18" s="70"/>
      <c r="J18" s="70"/>
      <c r="K18" s="70"/>
      <c r="L18" s="70"/>
      <c r="M18" s="70"/>
      <c r="N18" s="70"/>
      <c r="O18" s="70"/>
      <c r="P18" s="70"/>
      <c r="Q18" s="70"/>
      <c r="R18" s="70"/>
      <c r="S18" s="5"/>
    </row>
    <row r="19" spans="1:20" ht="12.75" customHeight="1" x14ac:dyDescent="0.2">
      <c r="A19" s="2"/>
      <c r="B19" s="34" t="s">
        <v>36</v>
      </c>
      <c r="C19" s="35"/>
      <c r="D19" s="35"/>
      <c r="E19" s="35"/>
      <c r="F19" s="35">
        <v>6810</v>
      </c>
      <c r="G19" s="35">
        <v>11324</v>
      </c>
      <c r="H19" s="35">
        <v>12269</v>
      </c>
      <c r="I19" s="35">
        <v>11815</v>
      </c>
      <c r="J19" s="35">
        <v>8498</v>
      </c>
      <c r="K19" s="35">
        <v>5944</v>
      </c>
      <c r="L19" s="35">
        <v>3844</v>
      </c>
      <c r="M19" s="35">
        <v>5024</v>
      </c>
      <c r="N19" s="35">
        <v>8778</v>
      </c>
      <c r="O19" s="35">
        <v>9326</v>
      </c>
      <c r="P19" s="35">
        <v>9632</v>
      </c>
      <c r="Q19" s="35">
        <v>7941</v>
      </c>
      <c r="R19" s="36">
        <f>SUM(F19:Q19)</f>
        <v>101205</v>
      </c>
      <c r="S19" s="5"/>
    </row>
    <row r="20" spans="1:20" ht="12.75" customHeight="1" x14ac:dyDescent="0.2">
      <c r="A20" s="2"/>
      <c r="B20" s="34" t="s">
        <v>37</v>
      </c>
      <c r="C20" s="35"/>
      <c r="D20" s="35"/>
      <c r="E20" s="35"/>
      <c r="F20" s="35">
        <v>4340</v>
      </c>
      <c r="G20" s="35">
        <v>5998</v>
      </c>
      <c r="H20" s="35">
        <v>5806</v>
      </c>
      <c r="I20" s="35">
        <v>5929</v>
      </c>
      <c r="J20" s="35">
        <v>5422</v>
      </c>
      <c r="K20" s="35">
        <v>3337</v>
      </c>
      <c r="L20" s="35">
        <v>2072</v>
      </c>
      <c r="M20" s="35">
        <v>2447</v>
      </c>
      <c r="N20" s="35">
        <v>3967</v>
      </c>
      <c r="O20" s="35">
        <v>5529</v>
      </c>
      <c r="P20" s="35">
        <v>5320</v>
      </c>
      <c r="Q20" s="35">
        <v>4846</v>
      </c>
      <c r="R20" s="36">
        <f>SUM(F20:Q20)</f>
        <v>55013</v>
      </c>
      <c r="S20" s="5"/>
    </row>
    <row r="21" spans="1:20" ht="12.75" customHeight="1" x14ac:dyDescent="0.2">
      <c r="A21" s="2"/>
      <c r="B21" s="182" t="s">
        <v>38</v>
      </c>
      <c r="C21" s="35"/>
      <c r="D21" s="35"/>
      <c r="E21" s="35"/>
      <c r="F21" s="35">
        <v>4543</v>
      </c>
      <c r="G21" s="35">
        <v>10705</v>
      </c>
      <c r="H21" s="35">
        <v>10197</v>
      </c>
      <c r="I21" s="35">
        <v>12314</v>
      </c>
      <c r="J21" s="35">
        <v>23090</v>
      </c>
      <c r="K21" s="35">
        <v>13554</v>
      </c>
      <c r="L21" s="35">
        <v>14197</v>
      </c>
      <c r="M21" s="35">
        <v>15722</v>
      </c>
      <c r="N21" s="35">
        <v>9951</v>
      </c>
      <c r="O21" s="35">
        <v>19660</v>
      </c>
      <c r="P21" s="35">
        <v>18344</v>
      </c>
      <c r="Q21" s="35">
        <v>19399</v>
      </c>
      <c r="R21" s="36">
        <f>SUM(F21:Q21)</f>
        <v>171676</v>
      </c>
      <c r="S21" s="5"/>
    </row>
    <row r="22" spans="1:20" ht="12.75" customHeight="1" x14ac:dyDescent="0.2">
      <c r="A22" s="2"/>
      <c r="B22" s="34" t="s">
        <v>39</v>
      </c>
      <c r="C22" s="35"/>
      <c r="D22" s="35"/>
      <c r="E22" s="35"/>
      <c r="F22" s="35">
        <v>48993</v>
      </c>
      <c r="G22" s="35">
        <v>51310</v>
      </c>
      <c r="H22" s="35">
        <v>57759</v>
      </c>
      <c r="I22" s="35">
        <v>55220</v>
      </c>
      <c r="J22" s="35">
        <v>68441</v>
      </c>
      <c r="K22" s="35">
        <v>48121</v>
      </c>
      <c r="L22" s="35">
        <v>47215</v>
      </c>
      <c r="M22" s="35">
        <v>63045</v>
      </c>
      <c r="N22" s="35">
        <v>49641</v>
      </c>
      <c r="O22" s="35">
        <v>57696</v>
      </c>
      <c r="P22" s="35">
        <v>41014</v>
      </c>
      <c r="Q22" s="35">
        <v>36299</v>
      </c>
      <c r="R22" s="36">
        <f>SUM(F22:Q22)</f>
        <v>624754</v>
      </c>
      <c r="S22" s="5"/>
    </row>
    <row r="23" spans="1:20" ht="12.6" customHeight="1" x14ac:dyDescent="0.2">
      <c r="A23" s="2"/>
      <c r="B23" s="67" t="s">
        <v>40</v>
      </c>
      <c r="C23" s="68"/>
      <c r="D23" s="69"/>
      <c r="E23" s="69"/>
      <c r="F23" s="69"/>
      <c r="G23" s="69"/>
      <c r="H23" s="69"/>
      <c r="I23" s="70"/>
      <c r="J23" s="70"/>
      <c r="K23" s="70"/>
      <c r="L23" s="70"/>
      <c r="M23" s="70"/>
      <c r="N23" s="70"/>
      <c r="O23" s="70"/>
      <c r="P23" s="70"/>
      <c r="Q23" s="70"/>
      <c r="R23" s="70"/>
      <c r="S23" s="5"/>
    </row>
    <row r="24" spans="1:20" ht="12.75" customHeight="1" x14ac:dyDescent="0.2">
      <c r="A24" s="2"/>
      <c r="B24" s="34" t="s">
        <v>41</v>
      </c>
      <c r="C24" s="35"/>
      <c r="D24" s="35"/>
      <c r="E24" s="35"/>
      <c r="F24" s="35">
        <v>2635</v>
      </c>
      <c r="G24" s="35">
        <v>3627</v>
      </c>
      <c r="H24" s="35">
        <v>3521</v>
      </c>
      <c r="I24" s="35">
        <v>2963</v>
      </c>
      <c r="J24" s="35">
        <v>2789</v>
      </c>
      <c r="K24" s="35">
        <v>2414</v>
      </c>
      <c r="L24" s="35">
        <v>1650</v>
      </c>
      <c r="M24" s="35">
        <v>1985</v>
      </c>
      <c r="N24" s="35">
        <v>1827</v>
      </c>
      <c r="O24" s="35">
        <v>2418</v>
      </c>
      <c r="P24" s="35">
        <v>1757</v>
      </c>
      <c r="Q24" s="35">
        <v>2629</v>
      </c>
      <c r="R24" s="36">
        <f>SUM(F24:Q24)</f>
        <v>30215</v>
      </c>
      <c r="S24" s="5"/>
    </row>
    <row r="25" spans="1:20" ht="12.6" customHeight="1" x14ac:dyDescent="0.2">
      <c r="A25" s="2"/>
      <c r="B25" s="67" t="s">
        <v>42</v>
      </c>
      <c r="C25" s="68"/>
      <c r="D25" s="69"/>
      <c r="E25" s="69"/>
      <c r="F25" s="69"/>
      <c r="G25" s="69"/>
      <c r="H25" s="69"/>
      <c r="I25" s="70"/>
      <c r="J25" s="70"/>
      <c r="K25" s="70"/>
      <c r="L25" s="70"/>
      <c r="M25" s="70"/>
      <c r="N25" s="70"/>
      <c r="O25" s="70"/>
      <c r="P25" s="70"/>
      <c r="Q25" s="70"/>
      <c r="R25" s="70"/>
      <c r="S25" s="5"/>
    </row>
    <row r="26" spans="1:20" ht="12.75" customHeight="1" x14ac:dyDescent="0.2">
      <c r="A26" s="2"/>
      <c r="B26" s="111" t="s">
        <v>106</v>
      </c>
      <c r="C26" s="204"/>
      <c r="D26" s="204"/>
      <c r="E26" s="204"/>
      <c r="F26" s="204">
        <v>2591</v>
      </c>
      <c r="G26" s="204">
        <v>3690</v>
      </c>
      <c r="H26" s="204">
        <v>5319</v>
      </c>
      <c r="I26" s="204">
        <v>4770</v>
      </c>
      <c r="J26" s="204">
        <v>4007</v>
      </c>
      <c r="K26" s="204">
        <v>3012</v>
      </c>
      <c r="L26" s="204">
        <v>1918</v>
      </c>
      <c r="M26" s="204">
        <v>4247</v>
      </c>
      <c r="N26" s="204">
        <v>2953</v>
      </c>
      <c r="O26" s="204">
        <v>3465</v>
      </c>
      <c r="P26" s="204">
        <v>3442</v>
      </c>
      <c r="Q26" s="204">
        <v>3273</v>
      </c>
      <c r="R26" s="205">
        <f>SUM(F26:Q26)</f>
        <v>42687</v>
      </c>
      <c r="S26" s="5"/>
    </row>
    <row r="27" spans="1:20" ht="12.75" customHeight="1" x14ac:dyDescent="0.2">
      <c r="A27" s="2"/>
      <c r="B27" s="34" t="s">
        <v>44</v>
      </c>
      <c r="C27" s="35"/>
      <c r="D27" s="35"/>
      <c r="E27" s="35"/>
      <c r="F27" s="35">
        <v>3521</v>
      </c>
      <c r="G27" s="35">
        <v>5579</v>
      </c>
      <c r="H27" s="35">
        <v>5324</v>
      </c>
      <c r="I27" s="35">
        <v>3100</v>
      </c>
      <c r="J27" s="35">
        <v>2830</v>
      </c>
      <c r="K27" s="35">
        <v>1752</v>
      </c>
      <c r="L27" s="35">
        <v>859</v>
      </c>
      <c r="M27" s="35">
        <v>1312</v>
      </c>
      <c r="N27" s="35">
        <v>2230</v>
      </c>
      <c r="O27" s="35">
        <v>2969</v>
      </c>
      <c r="P27" s="35">
        <v>3667</v>
      </c>
      <c r="Q27" s="35">
        <v>3064</v>
      </c>
      <c r="R27" s="36">
        <f>SUM(F27:Q27)</f>
        <v>36207</v>
      </c>
      <c r="S27" s="5"/>
    </row>
    <row r="28" spans="1:20" ht="12.75" customHeight="1" x14ac:dyDescent="0.2">
      <c r="A28" s="2"/>
      <c r="B28" s="34" t="s">
        <v>96</v>
      </c>
      <c r="C28" s="35"/>
      <c r="D28" s="35"/>
      <c r="E28" s="35"/>
      <c r="F28" s="35">
        <v>1909</v>
      </c>
      <c r="G28" s="35">
        <v>2317</v>
      </c>
      <c r="H28" s="35">
        <v>2854</v>
      </c>
      <c r="I28" s="35">
        <v>3174</v>
      </c>
      <c r="J28" s="35">
        <v>2916</v>
      </c>
      <c r="K28" s="35">
        <v>2186</v>
      </c>
      <c r="L28" s="35">
        <v>917</v>
      </c>
      <c r="M28" s="35">
        <v>1021</v>
      </c>
      <c r="N28" s="35">
        <v>2189</v>
      </c>
      <c r="O28" s="35">
        <v>1894</v>
      </c>
      <c r="P28" s="35">
        <v>2962</v>
      </c>
      <c r="Q28" s="35">
        <v>1942</v>
      </c>
      <c r="R28" s="36">
        <f>SUM(F28:Q28)</f>
        <v>26281</v>
      </c>
      <c r="S28" s="5"/>
    </row>
    <row r="29" spans="1:20" ht="12.75" customHeight="1" x14ac:dyDescent="0.2">
      <c r="A29" s="2"/>
      <c r="B29" s="34" t="s">
        <v>45</v>
      </c>
      <c r="C29" s="35"/>
      <c r="D29" s="35"/>
      <c r="E29" s="35"/>
      <c r="F29" s="35">
        <v>2954</v>
      </c>
      <c r="G29" s="35">
        <v>3037</v>
      </c>
      <c r="H29" s="35">
        <v>4215</v>
      </c>
      <c r="I29" s="35">
        <v>4531</v>
      </c>
      <c r="J29" s="35">
        <v>4319</v>
      </c>
      <c r="K29" s="35">
        <v>2984</v>
      </c>
      <c r="L29" s="35">
        <v>1628</v>
      </c>
      <c r="M29" s="35">
        <v>2193</v>
      </c>
      <c r="N29" s="35">
        <v>2899</v>
      </c>
      <c r="O29" s="35">
        <v>3687</v>
      </c>
      <c r="P29" s="35">
        <v>3776</v>
      </c>
      <c r="Q29" s="35">
        <v>4129</v>
      </c>
      <c r="R29" s="36">
        <f>SUM(F29:Q29)</f>
        <v>40352</v>
      </c>
      <c r="S29" s="5"/>
    </row>
    <row r="30" spans="1:20" ht="12.6" customHeight="1" x14ac:dyDescent="0.2">
      <c r="A30" s="2"/>
      <c r="B30" s="67" t="s">
        <v>46</v>
      </c>
      <c r="C30" s="68"/>
      <c r="D30" s="69"/>
      <c r="E30" s="69"/>
      <c r="F30" s="69"/>
      <c r="G30" s="69"/>
      <c r="H30" s="69"/>
      <c r="I30" s="70"/>
      <c r="J30" s="70"/>
      <c r="K30" s="70"/>
      <c r="L30" s="70"/>
      <c r="M30" s="70"/>
      <c r="N30" s="70"/>
      <c r="O30" s="70"/>
      <c r="P30" s="70"/>
      <c r="Q30" s="70"/>
      <c r="R30" s="70"/>
      <c r="S30" s="5"/>
    </row>
    <row r="31" spans="1:20" ht="12.75" customHeight="1" x14ac:dyDescent="0.2">
      <c r="A31" s="2"/>
      <c r="B31" s="34" t="s">
        <v>47</v>
      </c>
      <c r="C31" s="35"/>
      <c r="D31" s="35"/>
      <c r="E31" s="35"/>
      <c r="F31" s="35">
        <v>19482</v>
      </c>
      <c r="G31" s="35">
        <v>24680</v>
      </c>
      <c r="H31" s="35">
        <v>28072</v>
      </c>
      <c r="I31" s="35">
        <v>23707</v>
      </c>
      <c r="J31" s="35">
        <v>24448</v>
      </c>
      <c r="K31" s="35">
        <v>17535</v>
      </c>
      <c r="L31" s="35">
        <v>15471</v>
      </c>
      <c r="M31" s="35">
        <v>16958</v>
      </c>
      <c r="N31" s="35">
        <v>18407</v>
      </c>
      <c r="O31" s="35">
        <v>24538</v>
      </c>
      <c r="P31" s="35">
        <v>19935</v>
      </c>
      <c r="Q31" s="35">
        <v>24246</v>
      </c>
      <c r="R31" s="36">
        <f>SUM(F31:Q31)</f>
        <v>257479</v>
      </c>
      <c r="S31" s="5"/>
    </row>
    <row r="32" spans="1:20" ht="12.6" customHeight="1" x14ac:dyDescent="0.2">
      <c r="A32" s="2"/>
      <c r="B32" s="67" t="s">
        <v>48</v>
      </c>
      <c r="C32" s="68"/>
      <c r="D32" s="69"/>
      <c r="E32" s="69"/>
      <c r="F32" s="69"/>
      <c r="G32" s="69"/>
      <c r="H32" s="69"/>
      <c r="I32" s="70"/>
      <c r="J32" s="70"/>
      <c r="K32" s="70"/>
      <c r="L32" s="70"/>
      <c r="M32" s="70"/>
      <c r="N32" s="70"/>
      <c r="O32" s="70"/>
      <c r="P32" s="70"/>
      <c r="Q32" s="70"/>
      <c r="R32" s="70"/>
      <c r="S32" s="5"/>
      <c r="T32" s="9"/>
    </row>
    <row r="33" spans="1:21" ht="12.75" customHeight="1" x14ac:dyDescent="0.2">
      <c r="A33" s="2"/>
      <c r="B33" s="34" t="s">
        <v>49</v>
      </c>
      <c r="C33" s="35"/>
      <c r="D33" s="35"/>
      <c r="E33" s="35"/>
      <c r="F33" s="35">
        <v>10101</v>
      </c>
      <c r="G33" s="35">
        <v>16657</v>
      </c>
      <c r="H33" s="35">
        <v>12305</v>
      </c>
      <c r="I33" s="35">
        <v>9264</v>
      </c>
      <c r="J33" s="35">
        <v>80282</v>
      </c>
      <c r="K33" s="35">
        <v>7708</v>
      </c>
      <c r="L33" s="35">
        <v>7834</v>
      </c>
      <c r="M33" s="35">
        <v>7674</v>
      </c>
      <c r="N33" s="35">
        <v>16080</v>
      </c>
      <c r="O33" s="35">
        <v>13921</v>
      </c>
      <c r="P33" s="35">
        <v>11180</v>
      </c>
      <c r="Q33" s="35">
        <v>8116</v>
      </c>
      <c r="R33" s="36">
        <f>SUM(F33:Q33)</f>
        <v>201122</v>
      </c>
      <c r="S33" s="5"/>
    </row>
    <row r="34" spans="1:21" ht="12.75" customHeight="1" x14ac:dyDescent="0.2">
      <c r="A34" s="2"/>
      <c r="B34" s="34" t="s">
        <v>50</v>
      </c>
      <c r="C34" s="35"/>
      <c r="D34" s="35"/>
      <c r="E34" s="35"/>
      <c r="F34" s="35">
        <v>0</v>
      </c>
      <c r="G34" s="35">
        <v>9</v>
      </c>
      <c r="H34" s="35">
        <v>20</v>
      </c>
      <c r="I34" s="35">
        <v>37</v>
      </c>
      <c r="J34" s="35">
        <v>225</v>
      </c>
      <c r="K34" s="35">
        <v>18</v>
      </c>
      <c r="L34" s="35">
        <v>78</v>
      </c>
      <c r="M34" s="35">
        <v>2</v>
      </c>
      <c r="N34" s="35">
        <v>34</v>
      </c>
      <c r="O34" s="35">
        <v>229</v>
      </c>
      <c r="P34" s="35">
        <v>81</v>
      </c>
      <c r="Q34" s="35">
        <v>101</v>
      </c>
      <c r="R34" s="36">
        <f>SUM(F34:Q34)</f>
        <v>834</v>
      </c>
      <c r="S34" s="5"/>
    </row>
    <row r="35" spans="1:21" ht="12.75" customHeight="1" x14ac:dyDescent="0.2">
      <c r="A35" s="2"/>
      <c r="B35" s="34" t="s">
        <v>51</v>
      </c>
      <c r="C35" s="35"/>
      <c r="D35" s="35"/>
      <c r="E35" s="35"/>
      <c r="F35" s="35">
        <v>7404</v>
      </c>
      <c r="G35" s="35">
        <v>8951</v>
      </c>
      <c r="H35" s="35">
        <v>8665</v>
      </c>
      <c r="I35" s="35">
        <v>9418</v>
      </c>
      <c r="J35" s="35">
        <v>10289</v>
      </c>
      <c r="K35" s="35">
        <v>5719</v>
      </c>
      <c r="L35" s="35">
        <v>3662</v>
      </c>
      <c r="M35" s="35">
        <v>4470</v>
      </c>
      <c r="N35" s="35">
        <v>7243</v>
      </c>
      <c r="O35" s="35">
        <v>9488</v>
      </c>
      <c r="P35" s="35">
        <v>9752</v>
      </c>
      <c r="Q35" s="35">
        <v>8455</v>
      </c>
      <c r="R35" s="36">
        <f>SUM(F35:Q35)</f>
        <v>93516</v>
      </c>
      <c r="S35" s="5"/>
    </row>
    <row r="36" spans="1:21" ht="12.75" customHeight="1" x14ac:dyDescent="0.2">
      <c r="A36" s="2"/>
      <c r="B36" s="34" t="s">
        <v>52</v>
      </c>
      <c r="C36" s="35"/>
      <c r="D36" s="35"/>
      <c r="E36" s="35"/>
      <c r="F36" s="35">
        <v>34039</v>
      </c>
      <c r="G36" s="35">
        <v>37311</v>
      </c>
      <c r="H36" s="35">
        <v>38179</v>
      </c>
      <c r="I36" s="35">
        <v>26861</v>
      </c>
      <c r="J36" s="35">
        <v>30051</v>
      </c>
      <c r="K36" s="35">
        <v>22668</v>
      </c>
      <c r="L36" s="35">
        <v>15394</v>
      </c>
      <c r="M36" s="35">
        <v>13617</v>
      </c>
      <c r="N36" s="35">
        <v>21670</v>
      </c>
      <c r="O36" s="35">
        <v>34097</v>
      </c>
      <c r="P36" s="35">
        <v>25677</v>
      </c>
      <c r="Q36" s="35">
        <v>25419</v>
      </c>
      <c r="R36" s="36">
        <f>SUM(F36:Q36)</f>
        <v>324983</v>
      </c>
      <c r="S36" s="5"/>
    </row>
    <row r="37" spans="1:21" s="12" customFormat="1" ht="12.75" customHeight="1" x14ac:dyDescent="0.2">
      <c r="A37" s="10"/>
      <c r="B37" s="67" t="s">
        <v>53</v>
      </c>
      <c r="C37" s="68"/>
      <c r="D37" s="69"/>
      <c r="E37" s="69"/>
      <c r="F37" s="71">
        <f>SUM(F11:F12)+F14+SUM(F16:F17)+SUM(F19:F22)+F24+SUM(F26:F29)+F31+SUM(F33:F36)</f>
        <v>179645</v>
      </c>
      <c r="G37" s="71">
        <f t="shared" ref="G37:R37" si="0">SUM(G11:G12)+G14+SUM(G16:G17)+SUM(G19:G22)+G24+SUM(G26:G29)+G31+SUM(G33:G36)</f>
        <v>213378</v>
      </c>
      <c r="H37" s="71">
        <f t="shared" si="0"/>
        <v>227935</v>
      </c>
      <c r="I37" s="183">
        <f>SUM(I11:I12)+I14+SUM(I16:I17)+SUM(I19:I22)+I24+SUM(I26:I29)+I31+SUM(I33:I36)</f>
        <v>201923</v>
      </c>
      <c r="J37" s="183">
        <f t="shared" si="0"/>
        <v>312087</v>
      </c>
      <c r="K37" s="183">
        <f t="shared" si="0"/>
        <v>155399</v>
      </c>
      <c r="L37" s="183">
        <f t="shared" si="0"/>
        <v>131329</v>
      </c>
      <c r="M37" s="183">
        <f t="shared" si="0"/>
        <v>156274</v>
      </c>
      <c r="N37" s="183">
        <f t="shared" si="0"/>
        <v>171525</v>
      </c>
      <c r="O37" s="183">
        <f t="shared" si="0"/>
        <v>222293</v>
      </c>
      <c r="P37" s="183">
        <f t="shared" si="0"/>
        <v>185598</v>
      </c>
      <c r="Q37" s="183">
        <f t="shared" si="0"/>
        <v>176126</v>
      </c>
      <c r="R37" s="183">
        <f t="shared" si="0"/>
        <v>2333512</v>
      </c>
      <c r="S37" s="11"/>
      <c r="U37" s="1"/>
    </row>
    <row r="38" spans="1:21" ht="2.4500000000000002" customHeight="1" x14ac:dyDescent="0.2">
      <c r="A38" s="2"/>
      <c r="B38" s="64"/>
      <c r="C38" s="65"/>
      <c r="D38" s="65"/>
      <c r="E38" s="65"/>
      <c r="F38" s="65"/>
      <c r="G38" s="65"/>
      <c r="H38" s="65"/>
      <c r="I38" s="66"/>
      <c r="J38" s="66"/>
      <c r="K38" s="66"/>
      <c r="L38" s="66"/>
      <c r="M38" s="66"/>
      <c r="N38" s="66"/>
      <c r="O38" s="66"/>
      <c r="P38" s="66"/>
      <c r="Q38" s="66"/>
      <c r="R38" s="66"/>
      <c r="S38" s="5"/>
    </row>
    <row r="39" spans="1:21" ht="3" customHeight="1" x14ac:dyDescent="0.2">
      <c r="A39" s="2"/>
      <c r="B39" s="13"/>
      <c r="C39" s="14"/>
      <c r="D39" s="15"/>
      <c r="E39" s="15"/>
      <c r="F39" s="15"/>
      <c r="G39" s="15"/>
      <c r="H39" s="15"/>
      <c r="I39" s="5"/>
      <c r="J39" s="5"/>
      <c r="K39" s="5"/>
      <c r="L39" s="5"/>
      <c r="M39" s="5"/>
      <c r="N39" s="5"/>
      <c r="O39" s="5"/>
      <c r="P39" s="5"/>
      <c r="Q39" s="5"/>
      <c r="R39" s="5"/>
      <c r="S39" s="5"/>
      <c r="U39" s="1">
        <f t="shared" ref="U39" si="1">IF(R39&lt;S39,1,0)</f>
        <v>0</v>
      </c>
    </row>
    <row r="40" spans="1:21" s="37" customFormat="1" ht="11.25" customHeight="1" x14ac:dyDescent="0.2">
      <c r="A40" s="184"/>
      <c r="B40" s="185" t="s">
        <v>206</v>
      </c>
      <c r="C40" s="184"/>
      <c r="D40" s="184"/>
      <c r="E40" s="184"/>
      <c r="F40" s="184"/>
      <c r="G40" s="184"/>
      <c r="H40" s="184"/>
      <c r="I40" s="186"/>
      <c r="J40" s="186"/>
      <c r="K40" s="186"/>
      <c r="L40" s="186"/>
      <c r="M40" s="186"/>
      <c r="N40" s="186"/>
      <c r="O40" s="186"/>
      <c r="P40" s="186"/>
      <c r="Q40" s="186"/>
      <c r="R40" s="186"/>
      <c r="S40" s="186"/>
    </row>
    <row r="41" spans="1:21" s="38" customFormat="1" ht="11.25" x14ac:dyDescent="0.2">
      <c r="A41" s="187"/>
      <c r="B41" s="188"/>
      <c r="C41" s="189"/>
      <c r="D41" s="189"/>
      <c r="E41" s="189"/>
      <c r="F41" s="189"/>
      <c r="G41" s="189"/>
      <c r="H41" s="189"/>
      <c r="I41" s="189"/>
      <c r="J41" s="189"/>
      <c r="K41" s="189"/>
      <c r="L41" s="189"/>
      <c r="M41" s="189"/>
      <c r="N41" s="189"/>
      <c r="O41" s="189"/>
      <c r="P41" s="189"/>
      <c r="Q41" s="189"/>
      <c r="R41" s="189"/>
      <c r="S41" s="190"/>
    </row>
    <row r="42" spans="1:21" s="38" customFormat="1" ht="12" customHeight="1" x14ac:dyDescent="0.2">
      <c r="A42" s="187"/>
      <c r="B42" s="169" t="s">
        <v>209</v>
      </c>
      <c r="C42" s="191"/>
      <c r="D42" s="191"/>
      <c r="E42" s="191"/>
      <c r="F42" s="191"/>
      <c r="G42" s="191"/>
      <c r="H42" s="191"/>
      <c r="I42" s="191"/>
      <c r="J42" s="191"/>
      <c r="K42" s="191"/>
      <c r="L42" s="191"/>
      <c r="M42" s="191"/>
      <c r="N42" s="191"/>
      <c r="O42" s="191"/>
      <c r="P42" s="191"/>
      <c r="Q42" s="191"/>
      <c r="R42" s="191"/>
      <c r="S42" s="190"/>
    </row>
    <row r="43" spans="1:21" s="38" customFormat="1" ht="12" customHeight="1" x14ac:dyDescent="0.2">
      <c r="A43" s="187"/>
      <c r="B43" s="169"/>
      <c r="C43" s="189"/>
      <c r="D43" s="189"/>
      <c r="E43" s="189"/>
      <c r="F43" s="189"/>
      <c r="G43" s="189"/>
      <c r="H43" s="189"/>
      <c r="I43" s="189"/>
      <c r="J43" s="189"/>
      <c r="K43" s="189"/>
      <c r="L43" s="189"/>
      <c r="M43" s="189"/>
      <c r="N43" s="189"/>
      <c r="O43" s="189"/>
      <c r="P43" s="189"/>
      <c r="Q43" s="189"/>
      <c r="R43" s="189"/>
      <c r="S43" s="190"/>
    </row>
    <row r="44" spans="1:21" s="19" customFormat="1" ht="12" customHeight="1" x14ac:dyDescent="0.2">
      <c r="A44" s="187"/>
      <c r="B44" s="192"/>
      <c r="C44" s="193"/>
      <c r="D44" s="193"/>
      <c r="E44" s="193"/>
      <c r="F44" s="193"/>
      <c r="G44" s="193"/>
      <c r="H44" s="193"/>
      <c r="I44" s="193"/>
      <c r="J44" s="193"/>
      <c r="K44" s="193"/>
      <c r="L44" s="193"/>
      <c r="M44" s="193"/>
      <c r="N44" s="193"/>
      <c r="O44" s="193"/>
      <c r="P44" s="193"/>
      <c r="Q44" s="193"/>
      <c r="R44" s="193"/>
      <c r="S44" s="190"/>
    </row>
    <row r="45" spans="1:21" s="19" customFormat="1" ht="12" customHeight="1" x14ac:dyDescent="0.2">
      <c r="A45" s="187"/>
      <c r="B45" s="169"/>
      <c r="C45" s="194"/>
      <c r="D45" s="194"/>
      <c r="E45" s="194"/>
      <c r="F45" s="194"/>
      <c r="G45" s="194"/>
      <c r="H45" s="194"/>
      <c r="I45" s="194"/>
      <c r="J45" s="194"/>
      <c r="K45" s="194"/>
      <c r="L45" s="194"/>
      <c r="M45" s="194"/>
      <c r="N45" s="277">
        <v>3</v>
      </c>
      <c r="O45" s="278"/>
      <c r="P45" s="278"/>
      <c r="Q45" s="278"/>
      <c r="R45" s="278"/>
      <c r="S45" s="190"/>
    </row>
    <row r="46" spans="1:21" s="38" customFormat="1" ht="12" customHeight="1" x14ac:dyDescent="0.2">
      <c r="A46" s="187"/>
      <c r="B46" s="169"/>
      <c r="C46" s="170"/>
      <c r="D46" s="170"/>
      <c r="E46" s="170"/>
      <c r="F46" s="170"/>
      <c r="G46" s="170"/>
      <c r="H46" s="170"/>
      <c r="I46" s="170"/>
      <c r="J46" s="170"/>
      <c r="K46" s="170"/>
      <c r="L46" s="170"/>
      <c r="M46" s="170"/>
      <c r="N46" s="170"/>
      <c r="O46" s="170"/>
      <c r="P46" s="170"/>
      <c r="Q46" s="170"/>
      <c r="R46" s="170"/>
      <c r="S46" s="190"/>
    </row>
    <row r="47" spans="1:21" s="38" customFormat="1" x14ac:dyDescent="0.2">
      <c r="A47" s="1"/>
      <c r="B47" s="1"/>
      <c r="C47" s="1"/>
      <c r="D47" s="1"/>
      <c r="E47" s="1"/>
      <c r="F47" s="1"/>
      <c r="G47" s="1"/>
      <c r="H47" s="1"/>
      <c r="I47" s="1"/>
      <c r="J47" s="1"/>
      <c r="K47" s="1"/>
      <c r="L47" s="1"/>
      <c r="M47" s="1"/>
      <c r="N47" s="1"/>
      <c r="O47" s="1"/>
      <c r="P47" s="1"/>
      <c r="Q47" s="1"/>
      <c r="R47" s="1"/>
      <c r="S47" s="1"/>
    </row>
    <row r="48" spans="1:21" s="38" customFormat="1" ht="9" customHeight="1" x14ac:dyDescent="0.2">
      <c r="A48" s="1"/>
      <c r="B48" s="1"/>
      <c r="C48" s="1"/>
      <c r="D48" s="1"/>
      <c r="E48" s="1"/>
      <c r="F48" s="1"/>
      <c r="G48" s="1"/>
      <c r="H48" s="1"/>
      <c r="I48" s="1"/>
      <c r="J48" s="1"/>
      <c r="K48" s="1"/>
      <c r="L48" s="1"/>
      <c r="M48" s="1"/>
      <c r="N48" s="1"/>
      <c r="O48" s="1"/>
      <c r="P48" s="1"/>
      <c r="Q48" s="1"/>
      <c r="R48" s="1"/>
      <c r="S48" s="1"/>
    </row>
    <row r="49" spans="1:19" s="38" customFormat="1" x14ac:dyDescent="0.2">
      <c r="A49" s="1"/>
      <c r="B49" s="1"/>
      <c r="C49" s="1"/>
      <c r="D49" s="1"/>
      <c r="E49" s="1"/>
      <c r="F49" s="1"/>
      <c r="G49" s="1"/>
      <c r="H49" s="1"/>
      <c r="I49" s="1"/>
      <c r="J49" s="1"/>
      <c r="K49" s="1"/>
      <c r="L49" s="1"/>
      <c r="M49" s="1"/>
      <c r="N49" s="1"/>
      <c r="O49" s="1"/>
      <c r="P49" s="1"/>
      <c r="Q49" s="1"/>
      <c r="R49" s="1"/>
      <c r="S49" s="1"/>
    </row>
    <row r="50" spans="1:19" s="19" customFormat="1" x14ac:dyDescent="0.2">
      <c r="A50" s="1"/>
      <c r="B50" s="1"/>
      <c r="C50" s="1"/>
      <c r="D50" s="1"/>
      <c r="E50" s="1"/>
      <c r="F50" s="1"/>
      <c r="G50" s="1"/>
      <c r="H50" s="1"/>
      <c r="I50" s="1"/>
      <c r="J50" s="1"/>
      <c r="K50" s="1"/>
      <c r="L50" s="1"/>
      <c r="M50" s="1"/>
      <c r="N50" s="1"/>
      <c r="O50" s="1"/>
      <c r="P50" s="1"/>
      <c r="Q50" s="1"/>
      <c r="R50" s="1"/>
      <c r="S50" s="1"/>
    </row>
    <row r="51" spans="1:19" ht="9" customHeight="1" x14ac:dyDescent="0.2"/>
    <row r="52" spans="1:19" s="19" customFormat="1" ht="9" customHeight="1" x14ac:dyDescent="0.2">
      <c r="A52" s="1"/>
      <c r="B52" s="1"/>
      <c r="C52" s="1"/>
      <c r="D52" s="1"/>
      <c r="E52" s="1"/>
      <c r="F52" s="1"/>
      <c r="G52" s="1"/>
      <c r="H52" s="1"/>
      <c r="I52" s="1"/>
      <c r="J52" s="1"/>
      <c r="K52" s="1"/>
      <c r="L52" s="1"/>
      <c r="M52" s="1"/>
      <c r="N52" s="1"/>
      <c r="O52" s="1"/>
      <c r="P52" s="1"/>
      <c r="Q52" s="1"/>
      <c r="R52" s="1"/>
      <c r="S52" s="1"/>
    </row>
    <row r="83" spans="6:18" x14ac:dyDescent="0.2">
      <c r="F83" s="203"/>
      <c r="G83" s="203"/>
      <c r="H83" s="203"/>
      <c r="I83" s="203"/>
      <c r="J83" s="203"/>
      <c r="K83" s="203"/>
      <c r="L83" s="203"/>
      <c r="M83" s="203"/>
      <c r="N83" s="203"/>
      <c r="O83" s="203"/>
      <c r="P83" s="203"/>
      <c r="Q83" s="203"/>
      <c r="R83" s="203"/>
    </row>
    <row r="84" spans="6:18" x14ac:dyDescent="0.2">
      <c r="F84" s="203"/>
      <c r="G84" s="203"/>
      <c r="H84" s="203"/>
      <c r="I84" s="203"/>
      <c r="J84" s="203"/>
      <c r="K84" s="203"/>
      <c r="L84" s="203"/>
      <c r="M84" s="203"/>
      <c r="N84" s="203"/>
      <c r="O84" s="203"/>
      <c r="P84" s="203"/>
      <c r="Q84" s="203"/>
      <c r="R84" s="203"/>
    </row>
    <row r="85" spans="6:18" x14ac:dyDescent="0.2">
      <c r="F85" s="203"/>
      <c r="G85" s="203"/>
      <c r="H85" s="203"/>
      <c r="I85" s="203"/>
      <c r="J85" s="203"/>
      <c r="K85" s="203"/>
      <c r="L85" s="203"/>
      <c r="M85" s="203"/>
      <c r="N85" s="203"/>
      <c r="O85" s="203"/>
      <c r="P85" s="203"/>
      <c r="Q85" s="203"/>
      <c r="R85" s="203"/>
    </row>
    <row r="86" spans="6:18" x14ac:dyDescent="0.2">
      <c r="F86" s="203"/>
      <c r="G86" s="203"/>
      <c r="H86" s="203"/>
      <c r="I86" s="203"/>
      <c r="J86" s="203"/>
      <c r="K86" s="203"/>
      <c r="L86" s="203"/>
      <c r="M86" s="203"/>
      <c r="N86" s="203"/>
      <c r="O86" s="203"/>
      <c r="P86" s="203"/>
      <c r="Q86" s="203"/>
      <c r="R86" s="203"/>
    </row>
    <row r="87" spans="6:18" x14ac:dyDescent="0.2">
      <c r="F87" s="203"/>
      <c r="G87" s="203"/>
      <c r="H87" s="203"/>
      <c r="I87" s="203"/>
      <c r="J87" s="203"/>
      <c r="K87" s="203"/>
      <c r="L87" s="203"/>
      <c r="M87" s="203"/>
      <c r="N87" s="203"/>
      <c r="O87" s="203"/>
      <c r="P87" s="203"/>
      <c r="Q87" s="203"/>
      <c r="R87" s="203"/>
    </row>
    <row r="88" spans="6:18" x14ac:dyDescent="0.2">
      <c r="F88" s="203"/>
      <c r="G88" s="203"/>
      <c r="H88" s="203"/>
      <c r="I88" s="203"/>
      <c r="J88" s="203"/>
      <c r="K88" s="203"/>
      <c r="L88" s="203"/>
      <c r="M88" s="203"/>
      <c r="N88" s="203"/>
      <c r="O88" s="203"/>
      <c r="P88" s="203"/>
      <c r="Q88" s="203"/>
      <c r="R88" s="203"/>
    </row>
    <row r="89" spans="6:18" x14ac:dyDescent="0.2">
      <c r="F89" s="203"/>
      <c r="G89" s="203"/>
      <c r="H89" s="203"/>
      <c r="I89" s="203"/>
      <c r="J89" s="203"/>
      <c r="K89" s="203"/>
      <c r="L89" s="203"/>
      <c r="M89" s="203"/>
      <c r="N89" s="203"/>
      <c r="O89" s="203"/>
      <c r="P89" s="203"/>
      <c r="Q89" s="203"/>
      <c r="R89" s="203"/>
    </row>
    <row r="90" spans="6:18" x14ac:dyDescent="0.2">
      <c r="F90" s="203"/>
      <c r="G90" s="203"/>
      <c r="H90" s="203"/>
      <c r="I90" s="203"/>
      <c r="J90" s="203"/>
      <c r="K90" s="203"/>
      <c r="L90" s="203"/>
      <c r="M90" s="203"/>
      <c r="N90" s="203"/>
      <c r="O90" s="203"/>
      <c r="P90" s="203"/>
      <c r="Q90" s="203"/>
      <c r="R90" s="203"/>
    </row>
    <row r="91" spans="6:18" x14ac:dyDescent="0.2">
      <c r="F91" s="203"/>
      <c r="G91" s="203"/>
      <c r="H91" s="203"/>
      <c r="I91" s="203"/>
      <c r="J91" s="203"/>
      <c r="K91" s="203"/>
      <c r="L91" s="203"/>
      <c r="M91" s="203"/>
      <c r="N91" s="203"/>
      <c r="O91" s="203"/>
      <c r="P91" s="203"/>
      <c r="Q91" s="203"/>
      <c r="R91" s="203"/>
    </row>
    <row r="92" spans="6:18" x14ac:dyDescent="0.2">
      <c r="F92" s="203"/>
      <c r="G92" s="203"/>
      <c r="H92" s="203"/>
      <c r="I92" s="203"/>
      <c r="J92" s="203"/>
      <c r="K92" s="203"/>
      <c r="L92" s="203"/>
      <c r="M92" s="203"/>
      <c r="N92" s="203"/>
      <c r="O92" s="203"/>
      <c r="P92" s="203"/>
      <c r="Q92" s="203"/>
      <c r="R92" s="203"/>
    </row>
    <row r="93" spans="6:18" x14ac:dyDescent="0.2">
      <c r="F93" s="203"/>
      <c r="G93" s="203"/>
      <c r="H93" s="203"/>
      <c r="I93" s="203"/>
      <c r="J93" s="203"/>
      <c r="K93" s="203"/>
      <c r="L93" s="203"/>
      <c r="M93" s="203"/>
      <c r="N93" s="203"/>
      <c r="O93" s="203"/>
      <c r="P93" s="203"/>
      <c r="Q93" s="203"/>
      <c r="R93" s="203"/>
    </row>
    <row r="94" spans="6:18" x14ac:dyDescent="0.2">
      <c r="F94" s="203"/>
      <c r="G94" s="203"/>
      <c r="H94" s="203"/>
      <c r="I94" s="203"/>
      <c r="J94" s="203"/>
      <c r="K94" s="203"/>
      <c r="L94" s="203"/>
      <c r="M94" s="203"/>
      <c r="N94" s="203"/>
      <c r="O94" s="203"/>
      <c r="P94" s="203"/>
      <c r="Q94" s="203"/>
      <c r="R94" s="203"/>
    </row>
    <row r="95" spans="6:18" x14ac:dyDescent="0.2">
      <c r="F95" s="203"/>
      <c r="G95" s="203"/>
      <c r="H95" s="203"/>
      <c r="I95" s="203"/>
      <c r="J95" s="203"/>
      <c r="K95" s="203"/>
      <c r="L95" s="203"/>
      <c r="M95" s="203"/>
      <c r="N95" s="203"/>
      <c r="O95" s="203"/>
      <c r="P95" s="203"/>
      <c r="Q95" s="203"/>
      <c r="R95" s="203"/>
    </row>
    <row r="96" spans="6:18" x14ac:dyDescent="0.2">
      <c r="F96" s="203"/>
      <c r="G96" s="203"/>
      <c r="H96" s="203"/>
      <c r="I96" s="203"/>
      <c r="J96" s="203"/>
      <c r="K96" s="203"/>
      <c r="L96" s="203"/>
      <c r="M96" s="203"/>
      <c r="N96" s="203"/>
      <c r="O96" s="203"/>
      <c r="P96" s="203"/>
      <c r="Q96" s="203"/>
      <c r="R96" s="203"/>
    </row>
    <row r="97" spans="6:18" x14ac:dyDescent="0.2">
      <c r="F97" s="203"/>
      <c r="G97" s="203"/>
      <c r="H97" s="203"/>
      <c r="I97" s="203"/>
      <c r="J97" s="203"/>
      <c r="K97" s="203"/>
      <c r="L97" s="203"/>
      <c r="M97" s="203"/>
      <c r="N97" s="203"/>
      <c r="O97" s="203"/>
      <c r="P97" s="203"/>
      <c r="Q97" s="203"/>
      <c r="R97" s="203"/>
    </row>
    <row r="98" spans="6:18" x14ac:dyDescent="0.2">
      <c r="F98" s="203"/>
      <c r="G98" s="203"/>
      <c r="H98" s="203"/>
      <c r="I98" s="203"/>
      <c r="J98" s="203"/>
      <c r="K98" s="203"/>
      <c r="L98" s="203"/>
      <c r="M98" s="203"/>
      <c r="N98" s="203"/>
      <c r="O98" s="203"/>
      <c r="P98" s="203"/>
      <c r="Q98" s="203"/>
      <c r="R98" s="203"/>
    </row>
    <row r="99" spans="6:18" x14ac:dyDescent="0.2">
      <c r="F99" s="203"/>
      <c r="G99" s="203"/>
      <c r="H99" s="203"/>
      <c r="I99" s="203"/>
      <c r="J99" s="203"/>
      <c r="K99" s="203"/>
      <c r="L99" s="203"/>
      <c r="M99" s="203"/>
      <c r="N99" s="203"/>
      <c r="O99" s="203"/>
      <c r="P99" s="203"/>
      <c r="Q99" s="203"/>
      <c r="R99" s="203"/>
    </row>
    <row r="100" spans="6:18" x14ac:dyDescent="0.2">
      <c r="F100" s="203"/>
      <c r="G100" s="203"/>
      <c r="H100" s="203"/>
      <c r="I100" s="203"/>
      <c r="J100" s="203"/>
      <c r="K100" s="203"/>
      <c r="L100" s="203"/>
      <c r="M100" s="203"/>
      <c r="N100" s="203"/>
      <c r="O100" s="203"/>
      <c r="P100" s="203"/>
      <c r="Q100" s="203"/>
      <c r="R100" s="203"/>
    </row>
    <row r="101" spans="6:18" x14ac:dyDescent="0.2">
      <c r="F101" s="203"/>
      <c r="G101" s="203"/>
      <c r="H101" s="203"/>
      <c r="I101" s="203"/>
      <c r="J101" s="203"/>
      <c r="K101" s="203"/>
      <c r="L101" s="203"/>
      <c r="M101" s="203"/>
      <c r="N101" s="203"/>
      <c r="O101" s="203"/>
      <c r="P101" s="203"/>
      <c r="Q101" s="203"/>
      <c r="R101" s="203"/>
    </row>
    <row r="102" spans="6:18" x14ac:dyDescent="0.2">
      <c r="F102" s="203"/>
      <c r="G102" s="203"/>
      <c r="H102" s="203"/>
      <c r="I102" s="203"/>
      <c r="J102" s="203"/>
      <c r="K102" s="203"/>
      <c r="L102" s="203"/>
      <c r="M102" s="203"/>
      <c r="N102" s="203"/>
      <c r="O102" s="203"/>
      <c r="P102" s="203"/>
      <c r="Q102" s="203"/>
      <c r="R102" s="203"/>
    </row>
    <row r="103" spans="6:18" x14ac:dyDescent="0.2">
      <c r="F103" s="203"/>
      <c r="G103" s="203"/>
      <c r="H103" s="203"/>
      <c r="I103" s="203"/>
      <c r="J103" s="203"/>
      <c r="K103" s="203"/>
      <c r="L103" s="203"/>
      <c r="M103" s="203"/>
      <c r="N103" s="203"/>
      <c r="O103" s="203"/>
      <c r="P103" s="203"/>
      <c r="Q103" s="203"/>
      <c r="R103" s="203"/>
    </row>
    <row r="104" spans="6:18" x14ac:dyDescent="0.2">
      <c r="F104" s="203"/>
      <c r="G104" s="203"/>
      <c r="H104" s="203"/>
      <c r="I104" s="203"/>
      <c r="J104" s="203"/>
      <c r="K104" s="203"/>
      <c r="L104" s="203"/>
      <c r="M104" s="203"/>
      <c r="N104" s="203"/>
      <c r="O104" s="203"/>
      <c r="P104" s="203"/>
      <c r="Q104" s="203"/>
      <c r="R104" s="203"/>
    </row>
    <row r="105" spans="6:18" x14ac:dyDescent="0.2">
      <c r="F105" s="203"/>
      <c r="G105" s="203"/>
      <c r="H105" s="203"/>
      <c r="I105" s="203"/>
      <c r="J105" s="203"/>
      <c r="K105" s="203"/>
      <c r="L105" s="203"/>
      <c r="M105" s="203"/>
      <c r="N105" s="203"/>
      <c r="O105" s="203"/>
      <c r="P105" s="203"/>
      <c r="Q105" s="203"/>
      <c r="R105" s="203"/>
    </row>
    <row r="106" spans="6:18" x14ac:dyDescent="0.2">
      <c r="F106" s="203"/>
      <c r="G106" s="203"/>
      <c r="H106" s="203"/>
      <c r="I106" s="203"/>
      <c r="J106" s="203"/>
      <c r="K106" s="203"/>
      <c r="L106" s="203"/>
      <c r="M106" s="203"/>
      <c r="N106" s="203"/>
      <c r="O106" s="203"/>
      <c r="P106" s="203"/>
      <c r="Q106" s="203"/>
      <c r="R106" s="203"/>
    </row>
    <row r="107" spans="6:18" x14ac:dyDescent="0.2">
      <c r="F107" s="203"/>
      <c r="G107" s="203"/>
      <c r="H107" s="203"/>
      <c r="I107" s="203"/>
      <c r="J107" s="203"/>
      <c r="K107" s="203"/>
      <c r="L107" s="203"/>
      <c r="M107" s="203"/>
      <c r="N107" s="203"/>
      <c r="O107" s="203"/>
      <c r="P107" s="203"/>
      <c r="Q107" s="203"/>
      <c r="R107" s="203"/>
    </row>
    <row r="108" spans="6:18" x14ac:dyDescent="0.2">
      <c r="F108" s="203"/>
      <c r="G108" s="203"/>
      <c r="H108" s="203"/>
      <c r="I108" s="203"/>
      <c r="J108" s="203"/>
      <c r="K108" s="203"/>
      <c r="L108" s="203"/>
      <c r="M108" s="203"/>
      <c r="N108" s="203"/>
      <c r="O108" s="203"/>
      <c r="P108" s="203"/>
      <c r="Q108" s="203"/>
      <c r="R108" s="203"/>
    </row>
    <row r="109" spans="6:18" x14ac:dyDescent="0.2">
      <c r="F109" s="203"/>
      <c r="G109" s="203"/>
      <c r="H109" s="203"/>
      <c r="I109" s="203"/>
      <c r="J109" s="203"/>
      <c r="K109" s="203"/>
      <c r="L109" s="203"/>
      <c r="M109" s="203"/>
      <c r="N109" s="203"/>
      <c r="O109" s="203"/>
      <c r="P109" s="203"/>
      <c r="Q109" s="203"/>
      <c r="R109" s="203"/>
    </row>
  </sheetData>
  <sheetProtection selectLockedCells="1" selectUnlockedCells="1"/>
  <mergeCells count="3">
    <mergeCell ref="B7:R7"/>
    <mergeCell ref="N45:R45"/>
    <mergeCell ref="B4:R4"/>
  </mergeCells>
  <pageMargins left="0" right="0" top="0" bottom="0" header="0.51180555555555551" footer="0.51180555555555551"/>
  <pageSetup paperSize="9" firstPageNumber="0" orientation="landscape" r:id="rId1"/>
  <headerFooter alignWithMargins="0"/>
  <ignoredErrors>
    <ignoredError sqref="I37:R3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115C-082D-40F2-A680-A61421F3692D}">
  <sheetPr codeName="Hoja8"/>
  <dimension ref="A1:N92"/>
  <sheetViews>
    <sheetView zoomScaleNormal="100" workbookViewId="0"/>
  </sheetViews>
  <sheetFormatPr baseColWidth="10" defaultColWidth="11.5703125" defaultRowHeight="12" x14ac:dyDescent="0.2"/>
  <cols>
    <col min="1" max="1" width="5.28515625" style="40" customWidth="1"/>
    <col min="2" max="2" width="8.7109375" style="40" customWidth="1"/>
    <col min="3" max="3" width="7.85546875" style="40" customWidth="1"/>
    <col min="4" max="4" width="9.42578125" style="40" customWidth="1"/>
    <col min="5" max="5" width="8.5703125" style="40" customWidth="1"/>
    <col min="6" max="6" width="12.28515625" style="40" customWidth="1"/>
    <col min="7" max="11" width="10" style="40" customWidth="1"/>
    <col min="12" max="12" width="5.28515625" style="40" customWidth="1"/>
    <col min="13" max="16384" width="11.5703125" style="40"/>
  </cols>
  <sheetData>
    <row r="1" spans="1:14" ht="24" customHeight="1" x14ac:dyDescent="0.2">
      <c r="A1" s="39"/>
      <c r="B1" s="39"/>
      <c r="C1" s="39"/>
      <c r="D1" s="39"/>
      <c r="E1" s="39"/>
      <c r="F1" s="39"/>
      <c r="G1" s="39"/>
      <c r="H1" s="39"/>
      <c r="I1" s="39"/>
      <c r="J1" s="39"/>
      <c r="K1" s="39"/>
      <c r="L1" s="39"/>
    </row>
    <row r="2" spans="1:14" ht="17.25" customHeight="1" x14ac:dyDescent="0.2">
      <c r="A2" s="39"/>
      <c r="B2" s="39"/>
      <c r="C2" s="39"/>
      <c r="D2" s="39"/>
      <c r="E2" s="39"/>
      <c r="F2" s="39"/>
      <c r="G2" s="39"/>
      <c r="H2" s="39"/>
      <c r="I2" s="39"/>
      <c r="J2" s="39"/>
      <c r="K2" s="39"/>
      <c r="L2" s="39"/>
    </row>
    <row r="3" spans="1:14" ht="15.75" customHeight="1" x14ac:dyDescent="0.2">
      <c r="A3" s="39"/>
      <c r="B3" s="39"/>
      <c r="C3" s="39"/>
      <c r="D3" s="39"/>
      <c r="E3" s="39"/>
      <c r="F3" s="39"/>
      <c r="G3" s="39"/>
      <c r="H3" s="39"/>
      <c r="I3" s="39"/>
      <c r="J3" s="39"/>
      <c r="K3" s="39"/>
      <c r="L3" s="39"/>
    </row>
    <row r="4" spans="1:14" ht="14.25" customHeight="1" x14ac:dyDescent="0.2">
      <c r="A4" s="39"/>
      <c r="B4" s="39"/>
      <c r="C4" s="39"/>
      <c r="D4" s="39"/>
      <c r="E4" s="39"/>
      <c r="F4" s="39"/>
      <c r="G4" s="39"/>
      <c r="H4" s="39"/>
      <c r="I4" s="39"/>
      <c r="J4" s="39"/>
      <c r="K4" s="39"/>
      <c r="L4" s="39"/>
    </row>
    <row r="5" spans="1:14" x14ac:dyDescent="0.2">
      <c r="A5" s="39"/>
      <c r="B5" s="39"/>
      <c r="C5" s="39"/>
      <c r="D5" s="39"/>
      <c r="E5" s="39"/>
      <c r="F5" s="39"/>
      <c r="G5" s="39"/>
      <c r="H5" s="39"/>
      <c r="I5" s="39"/>
      <c r="J5" s="39"/>
      <c r="K5" s="39"/>
      <c r="L5" s="39"/>
    </row>
    <row r="6" spans="1:14" ht="14.25" customHeight="1" x14ac:dyDescent="0.2">
      <c r="A6" s="39"/>
      <c r="B6" s="199" t="s">
        <v>200</v>
      </c>
      <c r="C6" s="39"/>
      <c r="D6" s="39"/>
      <c r="E6" s="39"/>
      <c r="F6" s="39"/>
      <c r="G6" s="43"/>
      <c r="H6" s="43"/>
      <c r="I6" s="43"/>
      <c r="J6" s="43"/>
      <c r="K6" s="43"/>
      <c r="L6" s="39"/>
    </row>
    <row r="7" spans="1:14" ht="14.25" customHeight="1" x14ac:dyDescent="0.2">
      <c r="A7" s="39"/>
      <c r="B7" s="281" t="s">
        <v>201</v>
      </c>
      <c r="C7" s="281"/>
      <c r="D7" s="281"/>
      <c r="E7" s="281"/>
      <c r="F7" s="281"/>
      <c r="G7" s="281"/>
      <c r="H7" s="281"/>
      <c r="I7" s="281"/>
      <c r="J7" s="281"/>
      <c r="K7" s="281"/>
      <c r="L7" s="39"/>
    </row>
    <row r="8" spans="1:14" ht="3" customHeight="1" thickBot="1" x14ac:dyDescent="0.25">
      <c r="A8" s="39"/>
      <c r="B8" s="51"/>
      <c r="C8" s="51"/>
      <c r="D8" s="51"/>
      <c r="E8" s="51"/>
      <c r="F8" s="51"/>
      <c r="G8" s="51"/>
      <c r="H8" s="51"/>
      <c r="I8" s="51"/>
      <c r="J8" s="51"/>
      <c r="K8" s="51"/>
      <c r="L8" s="39"/>
    </row>
    <row r="9" spans="1:14" ht="13.9" customHeight="1" x14ac:dyDescent="0.2">
      <c r="A9" s="39"/>
      <c r="B9" s="39"/>
      <c r="C9" s="39"/>
      <c r="D9" s="39"/>
      <c r="E9" s="39"/>
      <c r="F9" s="39"/>
      <c r="G9" s="39"/>
      <c r="H9" s="39"/>
      <c r="I9" s="39"/>
      <c r="J9" s="39"/>
      <c r="K9" s="39"/>
      <c r="L9" s="39"/>
    </row>
    <row r="10" spans="1:14" ht="18.75" customHeight="1" x14ac:dyDescent="0.2">
      <c r="A10" s="39"/>
      <c r="B10" s="282" t="s">
        <v>125</v>
      </c>
      <c r="C10" s="283"/>
      <c r="D10" s="283"/>
      <c r="E10" s="283"/>
      <c r="F10" s="283"/>
      <c r="G10" s="283"/>
      <c r="H10" s="283"/>
      <c r="I10" s="283"/>
      <c r="J10" s="283"/>
      <c r="K10" s="284"/>
      <c r="L10" s="39"/>
    </row>
    <row r="11" spans="1:14" ht="6" customHeight="1" x14ac:dyDescent="0.2">
      <c r="A11" s="39"/>
      <c r="B11" s="39"/>
      <c r="C11" s="39"/>
      <c r="D11" s="39"/>
      <c r="E11" s="39"/>
      <c r="F11" s="39"/>
      <c r="G11" s="39"/>
      <c r="H11" s="39"/>
      <c r="I11" s="39"/>
      <c r="J11" s="39"/>
      <c r="K11" s="39"/>
      <c r="L11" s="39"/>
    </row>
    <row r="12" spans="1:14" ht="18.75" customHeight="1" x14ac:dyDescent="0.2">
      <c r="A12" s="39"/>
      <c r="B12" s="152" t="s">
        <v>123</v>
      </c>
      <c r="C12" s="152"/>
      <c r="D12" s="152"/>
      <c r="E12" s="152"/>
      <c r="F12" s="152"/>
      <c r="G12" s="153" t="s">
        <v>54</v>
      </c>
      <c r="H12" s="153" t="s">
        <v>55</v>
      </c>
      <c r="I12" s="153" t="s">
        <v>53</v>
      </c>
      <c r="J12" s="153" t="s">
        <v>56</v>
      </c>
      <c r="K12" s="153" t="s">
        <v>57</v>
      </c>
      <c r="L12" s="39"/>
    </row>
    <row r="13" spans="1:14" ht="12.6" customHeight="1" x14ac:dyDescent="0.2">
      <c r="A13" s="39"/>
      <c r="B13" s="154" t="s">
        <v>27</v>
      </c>
      <c r="C13" s="155"/>
      <c r="D13" s="155"/>
      <c r="E13" s="155"/>
      <c r="F13" s="155"/>
      <c r="G13" s="156"/>
      <c r="H13" s="156"/>
      <c r="I13" s="156"/>
      <c r="J13" s="156"/>
      <c r="K13" s="156"/>
      <c r="L13" s="39"/>
    </row>
    <row r="14" spans="1:14" ht="12.6" customHeight="1" x14ac:dyDescent="0.2">
      <c r="A14" s="39"/>
      <c r="B14" s="39" t="s">
        <v>28</v>
      </c>
      <c r="C14" s="39"/>
      <c r="D14" s="39"/>
      <c r="E14" s="39"/>
      <c r="F14" s="39"/>
      <c r="G14" s="195">
        <v>17849</v>
      </c>
      <c r="H14" s="195">
        <v>19588</v>
      </c>
      <c r="I14" s="196">
        <v>37437</v>
      </c>
      <c r="J14" s="41">
        <f>G14/I14</f>
        <v>0.47677431418115768</v>
      </c>
      <c r="K14" s="41">
        <f>1-J14</f>
        <v>0.52322568581884232</v>
      </c>
      <c r="L14" s="39"/>
      <c r="N14" s="206"/>
    </row>
    <row r="15" spans="1:14" ht="12.6" customHeight="1" x14ac:dyDescent="0.2">
      <c r="A15" s="39"/>
      <c r="B15" s="39" t="s">
        <v>29</v>
      </c>
      <c r="C15" s="39"/>
      <c r="D15" s="39"/>
      <c r="E15" s="39"/>
      <c r="F15" s="39"/>
      <c r="G15" s="195">
        <v>12547</v>
      </c>
      <c r="H15" s="195">
        <v>14422</v>
      </c>
      <c r="I15" s="196">
        <v>26969</v>
      </c>
      <c r="J15" s="41">
        <f>G15/I15</f>
        <v>0.46523786569765285</v>
      </c>
      <c r="K15" s="41">
        <f>1-J15</f>
        <v>0.5347621343023472</v>
      </c>
      <c r="L15" s="39"/>
      <c r="N15" s="206"/>
    </row>
    <row r="16" spans="1:14" ht="12.6" customHeight="1" x14ac:dyDescent="0.2">
      <c r="A16" s="39"/>
      <c r="B16" s="154" t="s">
        <v>30</v>
      </c>
      <c r="C16" s="155"/>
      <c r="D16" s="155"/>
      <c r="E16" s="155"/>
      <c r="F16" s="155"/>
      <c r="G16" s="197"/>
      <c r="H16" s="197"/>
      <c r="I16" s="197"/>
      <c r="J16" s="156"/>
      <c r="K16" s="156"/>
      <c r="L16" s="39"/>
      <c r="N16" s="206"/>
    </row>
    <row r="17" spans="1:14" ht="12.6" customHeight="1" x14ac:dyDescent="0.2">
      <c r="A17" s="39"/>
      <c r="B17" s="39" t="s">
        <v>31</v>
      </c>
      <c r="C17" s="39"/>
      <c r="D17" s="39"/>
      <c r="E17" s="39"/>
      <c r="F17" s="39"/>
      <c r="G17" s="195">
        <v>49359</v>
      </c>
      <c r="H17" s="195">
        <v>53947</v>
      </c>
      <c r="I17" s="196">
        <v>103306</v>
      </c>
      <c r="J17" s="41">
        <f>G17/I17</f>
        <v>0.47779412618821754</v>
      </c>
      <c r="K17" s="41">
        <f>1-J17</f>
        <v>0.52220587381178252</v>
      </c>
      <c r="L17" s="39"/>
      <c r="N17" s="206"/>
    </row>
    <row r="18" spans="1:14" ht="12.6" customHeight="1" x14ac:dyDescent="0.2">
      <c r="A18" s="39"/>
      <c r="B18" s="154" t="s">
        <v>32</v>
      </c>
      <c r="C18" s="155"/>
      <c r="D18" s="155"/>
      <c r="E18" s="155"/>
      <c r="F18" s="155"/>
      <c r="G18" s="197"/>
      <c r="H18" s="197"/>
      <c r="I18" s="197"/>
      <c r="J18" s="156"/>
      <c r="K18" s="156"/>
      <c r="L18" s="39"/>
      <c r="N18" s="206"/>
    </row>
    <row r="19" spans="1:14" ht="12.6" customHeight="1" x14ac:dyDescent="0.2">
      <c r="A19" s="39"/>
      <c r="B19" s="39" t="s">
        <v>33</v>
      </c>
      <c r="C19" s="39"/>
      <c r="D19" s="39"/>
      <c r="E19" s="39"/>
      <c r="F19" s="39"/>
      <c r="G19" s="195">
        <v>45921</v>
      </c>
      <c r="H19" s="195">
        <v>50384</v>
      </c>
      <c r="I19" s="196">
        <v>96305</v>
      </c>
      <c r="J19" s="41">
        <f>G19/I19</f>
        <v>0.47682882508696328</v>
      </c>
      <c r="K19" s="41">
        <f>1-J19</f>
        <v>0.52317117491303677</v>
      </c>
      <c r="L19" s="39"/>
      <c r="N19" s="206"/>
    </row>
    <row r="20" spans="1:14" ht="12.6" customHeight="1" x14ac:dyDescent="0.2">
      <c r="A20" s="39"/>
      <c r="B20" s="39" t="s">
        <v>34</v>
      </c>
      <c r="C20" s="39"/>
      <c r="D20" s="39"/>
      <c r="E20" s="39"/>
      <c r="F20" s="39"/>
      <c r="G20" s="195">
        <v>28406</v>
      </c>
      <c r="H20" s="195">
        <v>34765</v>
      </c>
      <c r="I20" s="196">
        <v>63171</v>
      </c>
      <c r="J20" s="41">
        <f>G20/I20</f>
        <v>0.4496683604818667</v>
      </c>
      <c r="K20" s="41">
        <f>1-J20</f>
        <v>0.55033163951813324</v>
      </c>
      <c r="L20" s="39"/>
      <c r="N20" s="206"/>
    </row>
    <row r="21" spans="1:14" ht="12.6" customHeight="1" x14ac:dyDescent="0.2">
      <c r="A21" s="39"/>
      <c r="B21" s="154"/>
      <c r="C21" s="155"/>
      <c r="D21" s="155"/>
      <c r="E21" s="155"/>
      <c r="F21" s="155"/>
      <c r="G21" s="197"/>
      <c r="H21" s="197"/>
      <c r="I21" s="197"/>
      <c r="J21" s="156"/>
      <c r="K21" s="156"/>
      <c r="L21" s="39"/>
      <c r="N21" s="206"/>
    </row>
    <row r="22" spans="1:14" ht="12.6" customHeight="1" x14ac:dyDescent="0.2">
      <c r="A22" s="39"/>
      <c r="B22" s="39" t="s">
        <v>36</v>
      </c>
      <c r="C22" s="39"/>
      <c r="D22" s="39"/>
      <c r="E22" s="39"/>
      <c r="F22" s="39"/>
      <c r="G22" s="195">
        <v>47559</v>
      </c>
      <c r="H22" s="195">
        <v>53646</v>
      </c>
      <c r="I22" s="196">
        <v>101205</v>
      </c>
      <c r="J22" s="41">
        <f>G22/I22</f>
        <v>0.46992737512968724</v>
      </c>
      <c r="K22" s="41">
        <f>1-J22</f>
        <v>0.5300726248703127</v>
      </c>
      <c r="L22" s="39"/>
      <c r="N22" s="206"/>
    </row>
    <row r="23" spans="1:14" ht="12.6" customHeight="1" x14ac:dyDescent="0.2">
      <c r="A23" s="39"/>
      <c r="B23" s="39" t="s">
        <v>37</v>
      </c>
      <c r="C23" s="39"/>
      <c r="D23" s="39"/>
      <c r="E23" s="39"/>
      <c r="F23" s="39"/>
      <c r="G23" s="195">
        <v>24565</v>
      </c>
      <c r="H23" s="195">
        <v>30448</v>
      </c>
      <c r="I23" s="196">
        <v>55013</v>
      </c>
      <c r="J23" s="41">
        <f>G23/I23</f>
        <v>0.44653081998800281</v>
      </c>
      <c r="K23" s="41">
        <f>1-J23</f>
        <v>0.55346918001199719</v>
      </c>
      <c r="L23" s="39"/>
      <c r="N23" s="206"/>
    </row>
    <row r="24" spans="1:14" ht="12.6" customHeight="1" x14ac:dyDescent="0.2">
      <c r="A24" s="39"/>
      <c r="B24" s="39" t="s">
        <v>38</v>
      </c>
      <c r="C24" s="39"/>
      <c r="D24" s="39"/>
      <c r="E24" s="39"/>
      <c r="F24" s="39"/>
      <c r="G24" s="195">
        <v>80852</v>
      </c>
      <c r="H24" s="195">
        <v>90824</v>
      </c>
      <c r="I24" s="196">
        <v>171676</v>
      </c>
      <c r="J24" s="41">
        <f>G24/I24</f>
        <v>0.47095691884713065</v>
      </c>
      <c r="K24" s="41">
        <f>1-J24</f>
        <v>0.52904308115286935</v>
      </c>
      <c r="L24" s="39"/>
      <c r="N24" s="206"/>
    </row>
    <row r="25" spans="1:14" ht="12.6" customHeight="1" x14ac:dyDescent="0.2">
      <c r="A25" s="39"/>
      <c r="B25" s="39" t="s">
        <v>39</v>
      </c>
      <c r="C25" s="39"/>
      <c r="D25" s="39"/>
      <c r="E25" s="39"/>
      <c r="F25" s="39"/>
      <c r="G25" s="195">
        <v>295025</v>
      </c>
      <c r="H25" s="195">
        <v>329729</v>
      </c>
      <c r="I25" s="196">
        <v>624754</v>
      </c>
      <c r="J25" s="41">
        <f>G25/I25</f>
        <v>0.47222586810168482</v>
      </c>
      <c r="K25" s="41">
        <f>1-J25</f>
        <v>0.52777413189831512</v>
      </c>
      <c r="L25" s="39"/>
      <c r="N25" s="206"/>
    </row>
    <row r="26" spans="1:14" ht="12.6" customHeight="1" x14ac:dyDescent="0.2">
      <c r="A26" s="39"/>
      <c r="B26" s="154" t="s">
        <v>40</v>
      </c>
      <c r="C26" s="155"/>
      <c r="D26" s="155"/>
      <c r="E26" s="155"/>
      <c r="F26" s="155"/>
      <c r="G26" s="197"/>
      <c r="H26" s="197"/>
      <c r="I26" s="197"/>
      <c r="J26" s="156"/>
      <c r="K26" s="156"/>
      <c r="L26" s="39"/>
      <c r="N26" s="206"/>
    </row>
    <row r="27" spans="1:14" ht="12.6" customHeight="1" x14ac:dyDescent="0.2">
      <c r="A27" s="39"/>
      <c r="B27" s="39" t="s">
        <v>41</v>
      </c>
      <c r="C27" s="39"/>
      <c r="D27" s="39"/>
      <c r="E27" s="39"/>
      <c r="F27" s="39"/>
      <c r="G27" s="195">
        <v>14229</v>
      </c>
      <c r="H27" s="195">
        <v>15986</v>
      </c>
      <c r="I27" s="196">
        <v>30215</v>
      </c>
      <c r="J27" s="41">
        <f>G27/I27</f>
        <v>0.47092503723316231</v>
      </c>
      <c r="K27" s="41">
        <f>1-J27</f>
        <v>0.52907496276683763</v>
      </c>
      <c r="L27" s="39"/>
      <c r="N27" s="206"/>
    </row>
    <row r="28" spans="1:14" ht="12.6" customHeight="1" x14ac:dyDescent="0.2">
      <c r="A28" s="39"/>
      <c r="B28" s="154" t="s">
        <v>42</v>
      </c>
      <c r="C28" s="155"/>
      <c r="D28" s="155"/>
      <c r="E28" s="155"/>
      <c r="F28" s="155"/>
      <c r="G28" s="197"/>
      <c r="H28" s="197"/>
      <c r="I28" s="197"/>
      <c r="J28" s="156"/>
      <c r="K28" s="156"/>
      <c r="L28" s="39"/>
      <c r="N28" s="206"/>
    </row>
    <row r="29" spans="1:14" ht="12.6" customHeight="1" x14ac:dyDescent="0.2">
      <c r="A29" s="39"/>
      <c r="B29" s="39" t="s">
        <v>43</v>
      </c>
      <c r="C29" s="39"/>
      <c r="D29" s="39"/>
      <c r="E29" s="39"/>
      <c r="F29" s="39"/>
      <c r="G29" s="195">
        <v>21421</v>
      </c>
      <c r="H29" s="195">
        <v>21266</v>
      </c>
      <c r="I29" s="196">
        <v>42687</v>
      </c>
      <c r="J29" s="41">
        <f>G29/I29</f>
        <v>0.50181554103122727</v>
      </c>
      <c r="K29" s="41">
        <f>1-J29</f>
        <v>0.49818445896877273</v>
      </c>
      <c r="L29" s="39"/>
      <c r="N29" s="206"/>
    </row>
    <row r="30" spans="1:14" ht="12.6" customHeight="1" x14ac:dyDescent="0.2">
      <c r="A30" s="39"/>
      <c r="B30" s="39" t="s">
        <v>44</v>
      </c>
      <c r="C30" s="39"/>
      <c r="D30" s="39"/>
      <c r="E30" s="39"/>
      <c r="F30" s="39"/>
      <c r="G30" s="195">
        <v>17616</v>
      </c>
      <c r="H30" s="195">
        <v>18591</v>
      </c>
      <c r="I30" s="196">
        <v>36207</v>
      </c>
      <c r="J30" s="41">
        <f>G30/I30</f>
        <v>0.48653575275499211</v>
      </c>
      <c r="K30" s="41">
        <f>1-J30</f>
        <v>0.51346424724500794</v>
      </c>
      <c r="L30" s="39"/>
      <c r="N30" s="206"/>
    </row>
    <row r="31" spans="1:14" ht="12.6" customHeight="1" x14ac:dyDescent="0.2">
      <c r="A31" s="39"/>
      <c r="B31" s="39" t="s">
        <v>96</v>
      </c>
      <c r="C31" s="39"/>
      <c r="D31" s="39"/>
      <c r="E31" s="39"/>
      <c r="F31" s="39"/>
      <c r="G31" s="195">
        <v>12548</v>
      </c>
      <c r="H31" s="195">
        <v>13733</v>
      </c>
      <c r="I31" s="196">
        <v>26281</v>
      </c>
      <c r="J31" s="41">
        <f>G31/I31</f>
        <v>0.47745519576880635</v>
      </c>
      <c r="K31" s="41">
        <f>1-J31</f>
        <v>0.52254480423119365</v>
      </c>
      <c r="L31" s="39"/>
      <c r="N31" s="206"/>
    </row>
    <row r="32" spans="1:14" ht="12.6" customHeight="1" x14ac:dyDescent="0.2">
      <c r="A32" s="39"/>
      <c r="B32" s="39" t="s">
        <v>45</v>
      </c>
      <c r="C32" s="48"/>
      <c r="D32" s="39"/>
      <c r="E32" s="39"/>
      <c r="F32" s="39"/>
      <c r="G32" s="195">
        <v>19159</v>
      </c>
      <c r="H32" s="195">
        <v>21193</v>
      </c>
      <c r="I32" s="196">
        <v>40352</v>
      </c>
      <c r="J32" s="41">
        <f>G32/I32</f>
        <v>0.47479678826328309</v>
      </c>
      <c r="K32" s="41">
        <f>1-J32</f>
        <v>0.52520321173671691</v>
      </c>
      <c r="L32" s="39"/>
      <c r="N32" s="206"/>
    </row>
    <row r="33" spans="1:14" ht="12.6" customHeight="1" x14ac:dyDescent="0.2">
      <c r="A33" s="39"/>
      <c r="B33" s="154" t="s">
        <v>46</v>
      </c>
      <c r="C33" s="155"/>
      <c r="D33" s="155"/>
      <c r="E33" s="155"/>
      <c r="F33" s="155"/>
      <c r="G33" s="197"/>
      <c r="H33" s="197"/>
      <c r="I33" s="197"/>
      <c r="J33" s="156"/>
      <c r="K33" s="156"/>
      <c r="L33" s="39"/>
      <c r="N33" s="206"/>
    </row>
    <row r="34" spans="1:14" ht="12.6" customHeight="1" x14ac:dyDescent="0.2">
      <c r="A34" s="39"/>
      <c r="B34" s="39" t="s">
        <v>47</v>
      </c>
      <c r="C34" s="39"/>
      <c r="D34" s="39"/>
      <c r="E34" s="39"/>
      <c r="F34" s="39"/>
      <c r="G34" s="195">
        <v>120055</v>
      </c>
      <c r="H34" s="195">
        <v>137424</v>
      </c>
      <c r="I34" s="196">
        <v>257479</v>
      </c>
      <c r="J34" s="41">
        <f>G34/I34</f>
        <v>0.466271035696115</v>
      </c>
      <c r="K34" s="41">
        <f>1-J34</f>
        <v>0.53372896430388495</v>
      </c>
      <c r="L34" s="39"/>
      <c r="N34" s="206"/>
    </row>
    <row r="35" spans="1:14" ht="12.6" customHeight="1" x14ac:dyDescent="0.2">
      <c r="A35" s="39"/>
      <c r="B35" s="154" t="s">
        <v>48</v>
      </c>
      <c r="C35" s="155"/>
      <c r="D35" s="155"/>
      <c r="E35" s="155"/>
      <c r="F35" s="155"/>
      <c r="G35" s="197"/>
      <c r="H35" s="197"/>
      <c r="I35" s="197"/>
      <c r="J35" s="156"/>
      <c r="K35" s="156"/>
      <c r="L35" s="39"/>
      <c r="N35" s="206"/>
    </row>
    <row r="36" spans="1:14" ht="12.6" customHeight="1" x14ac:dyDescent="0.2">
      <c r="A36" s="39"/>
      <c r="B36" s="39" t="s">
        <v>49</v>
      </c>
      <c r="C36" s="39"/>
      <c r="D36" s="39"/>
      <c r="E36" s="39"/>
      <c r="F36" s="39"/>
      <c r="G36" s="195">
        <v>92381</v>
      </c>
      <c r="H36" s="195">
        <v>108741</v>
      </c>
      <c r="I36" s="196">
        <v>201122</v>
      </c>
      <c r="J36" s="41">
        <f>G36/I36</f>
        <v>0.45932816897206669</v>
      </c>
      <c r="K36" s="41">
        <f>1-J36</f>
        <v>0.54067183102793326</v>
      </c>
      <c r="L36" s="39"/>
      <c r="N36" s="206"/>
    </row>
    <row r="37" spans="1:14" ht="12.6" customHeight="1" x14ac:dyDescent="0.2">
      <c r="A37" s="39"/>
      <c r="B37" s="39" t="s">
        <v>50</v>
      </c>
      <c r="C37" s="39"/>
      <c r="D37" s="39"/>
      <c r="E37" s="39"/>
      <c r="F37" s="39"/>
      <c r="G37" s="195">
        <v>297</v>
      </c>
      <c r="H37" s="195">
        <v>537</v>
      </c>
      <c r="I37" s="196">
        <v>834</v>
      </c>
      <c r="J37" s="46">
        <f>IF($I37=0,0,G37/$I37)</f>
        <v>0.35611510791366907</v>
      </c>
      <c r="K37" s="46">
        <f>IF($I37=0,0,H37/$I37)</f>
        <v>0.64388489208633093</v>
      </c>
      <c r="L37" s="39"/>
      <c r="N37" s="206"/>
    </row>
    <row r="38" spans="1:14" ht="12.6" customHeight="1" x14ac:dyDescent="0.2">
      <c r="A38" s="39"/>
      <c r="B38" s="39" t="s">
        <v>51</v>
      </c>
      <c r="C38" s="39"/>
      <c r="D38" s="39"/>
      <c r="E38" s="39"/>
      <c r="F38" s="39"/>
      <c r="G38" s="195">
        <v>42954</v>
      </c>
      <c r="H38" s="195">
        <v>50562</v>
      </c>
      <c r="I38" s="196">
        <v>93516</v>
      </c>
      <c r="J38" s="41">
        <f>G38/I38</f>
        <v>0.4593224688823303</v>
      </c>
      <c r="K38" s="41">
        <f>1-J38</f>
        <v>0.5406775311176697</v>
      </c>
      <c r="L38" s="39"/>
      <c r="N38" s="206"/>
    </row>
    <row r="39" spans="1:14" ht="12.6" customHeight="1" x14ac:dyDescent="0.2">
      <c r="A39" s="39"/>
      <c r="B39" s="39" t="s">
        <v>52</v>
      </c>
      <c r="C39" s="39"/>
      <c r="D39" s="39"/>
      <c r="E39" s="39"/>
      <c r="F39" s="39"/>
      <c r="G39" s="195">
        <v>150145</v>
      </c>
      <c r="H39" s="195">
        <v>174838</v>
      </c>
      <c r="I39" s="196">
        <v>324983</v>
      </c>
      <c r="J39" s="41">
        <f>G39/I39</f>
        <v>0.46200878199782758</v>
      </c>
      <c r="K39" s="41">
        <f>1-J39</f>
        <v>0.53799121800217242</v>
      </c>
      <c r="L39" s="39"/>
      <c r="N39" s="206"/>
    </row>
    <row r="40" spans="1:14" ht="12.6" customHeight="1" x14ac:dyDescent="0.2">
      <c r="A40" s="39"/>
      <c r="B40" s="154" t="s">
        <v>53</v>
      </c>
      <c r="C40" s="154"/>
      <c r="D40" s="154"/>
      <c r="E40" s="154"/>
      <c r="F40" s="154"/>
      <c r="G40" s="198">
        <f>SUM(G14:G15)+G17+SUM(G19:G20)+SUM(G22:G25)+G27+SUM(G29:G32)+G34+SUM(G36:G39)</f>
        <v>1092888</v>
      </c>
      <c r="H40" s="198">
        <f>SUM(H14:H15)+H17+SUM(H19:H20)+SUM(H22:H25)+H27+SUM(H29:H32)+H34+SUM(H36:H39)</f>
        <v>1240624</v>
      </c>
      <c r="I40" s="198">
        <f>SUM(I14:I15)+I17+SUM(I19:I20)+SUM(I22:I25)+I27+SUM(I29:I32)+I34+SUM(I36:I39)</f>
        <v>2333512</v>
      </c>
      <c r="J40" s="157">
        <f>G40/I40</f>
        <v>0.46834470960509311</v>
      </c>
      <c r="K40" s="157">
        <f>1-J40</f>
        <v>0.53165529039490689</v>
      </c>
      <c r="L40" s="39"/>
      <c r="N40" s="206"/>
    </row>
    <row r="41" spans="1:14" ht="2.4500000000000002" customHeight="1" thickBot="1" x14ac:dyDescent="0.25">
      <c r="A41" s="39"/>
      <c r="B41" s="51"/>
      <c r="C41" s="51"/>
      <c r="D41" s="51"/>
      <c r="E41" s="51"/>
      <c r="F41" s="51"/>
      <c r="G41" s="51"/>
      <c r="H41" s="51"/>
      <c r="I41" s="51"/>
      <c r="J41" s="51"/>
      <c r="K41" s="51"/>
      <c r="L41" s="39"/>
      <c r="N41" s="206"/>
    </row>
    <row r="42" spans="1:14" s="45" customFormat="1" ht="12.75" customHeight="1" x14ac:dyDescent="0.2">
      <c r="A42" s="44"/>
      <c r="B42" s="171" t="s">
        <v>203</v>
      </c>
      <c r="C42" s="44"/>
      <c r="D42" s="44"/>
      <c r="E42" s="44"/>
      <c r="F42" s="44"/>
      <c r="G42" s="44"/>
      <c r="H42" s="44"/>
      <c r="I42" s="44"/>
      <c r="J42" s="44"/>
      <c r="K42" s="44"/>
      <c r="L42" s="44"/>
    </row>
    <row r="43" spans="1:14" ht="25.15" customHeight="1" x14ac:dyDescent="0.2">
      <c r="A43" s="39"/>
      <c r="B43" s="288" t="s">
        <v>204</v>
      </c>
      <c r="C43" s="288"/>
      <c r="D43" s="288"/>
      <c r="E43" s="288"/>
      <c r="F43" s="288"/>
      <c r="G43" s="288"/>
      <c r="H43" s="288"/>
      <c r="I43" s="288"/>
      <c r="J43" s="288"/>
      <c r="K43" s="288"/>
      <c r="L43" s="39"/>
    </row>
    <row r="44" spans="1:14" ht="6.6" customHeight="1" x14ac:dyDescent="0.2">
      <c r="A44" s="39"/>
      <c r="B44" s="39"/>
      <c r="C44" s="39"/>
      <c r="D44" s="39"/>
      <c r="E44" s="39"/>
      <c r="F44" s="39"/>
      <c r="G44" s="39"/>
      <c r="H44" s="39"/>
      <c r="I44" s="39"/>
      <c r="J44" s="39"/>
      <c r="K44" s="39"/>
      <c r="L44" s="39"/>
    </row>
    <row r="45" spans="1:14" ht="13.5" x14ac:dyDescent="0.2">
      <c r="A45" s="39"/>
      <c r="B45" s="42" t="s">
        <v>124</v>
      </c>
      <c r="C45" s="39"/>
      <c r="D45" s="39"/>
      <c r="E45" s="39"/>
      <c r="F45" s="39"/>
      <c r="G45" s="39"/>
      <c r="H45" s="39"/>
      <c r="I45" s="39"/>
      <c r="J45" s="39"/>
      <c r="K45" s="39"/>
      <c r="L45" s="39"/>
    </row>
    <row r="46" spans="1:14" x14ac:dyDescent="0.2">
      <c r="A46" s="39"/>
      <c r="B46" s="39"/>
      <c r="C46" s="39"/>
      <c r="D46" s="39"/>
      <c r="E46" s="39"/>
      <c r="F46" s="39"/>
      <c r="G46" s="39"/>
      <c r="H46" s="39"/>
      <c r="I46" s="39"/>
      <c r="J46" s="39"/>
      <c r="K46" s="39"/>
      <c r="L46" s="39"/>
    </row>
    <row r="47" spans="1:14" ht="8.4499999999999993" customHeight="1" x14ac:dyDescent="0.2">
      <c r="A47" s="39"/>
      <c r="B47" s="39"/>
      <c r="C47" s="39"/>
      <c r="D47" s="39"/>
      <c r="E47" s="39"/>
      <c r="F47" s="39"/>
      <c r="G47" s="39"/>
      <c r="H47" s="39"/>
      <c r="I47" s="39"/>
      <c r="J47" s="39"/>
      <c r="K47" s="39"/>
      <c r="L47" s="39"/>
    </row>
    <row r="48" spans="1:14" x14ac:dyDescent="0.2">
      <c r="A48" s="39"/>
      <c r="B48" s="39"/>
      <c r="C48" s="39"/>
      <c r="D48" s="39"/>
      <c r="E48" s="39"/>
      <c r="F48" s="39"/>
      <c r="G48" s="39"/>
      <c r="H48" s="39"/>
      <c r="I48" s="39"/>
      <c r="J48" s="39"/>
      <c r="K48" s="39"/>
      <c r="L48" s="39"/>
    </row>
    <row r="49" spans="1:12" x14ac:dyDescent="0.2">
      <c r="A49" s="39"/>
      <c r="B49" s="39"/>
      <c r="C49" s="39"/>
      <c r="D49" s="39"/>
      <c r="E49" s="39"/>
      <c r="F49" s="39"/>
      <c r="G49" s="39"/>
      <c r="H49" s="39"/>
      <c r="I49" s="39"/>
      <c r="J49" s="39"/>
      <c r="K49" s="39"/>
      <c r="L49" s="39"/>
    </row>
    <row r="50" spans="1:12" x14ac:dyDescent="0.2">
      <c r="A50" s="39"/>
      <c r="B50" s="39"/>
      <c r="C50" s="39"/>
      <c r="D50" s="39"/>
      <c r="E50" s="39"/>
      <c r="F50" s="39"/>
      <c r="G50" s="39"/>
      <c r="H50" s="39"/>
      <c r="I50" s="39"/>
      <c r="J50" s="39"/>
      <c r="K50" s="39"/>
      <c r="L50" s="39"/>
    </row>
    <row r="51" spans="1:12" x14ac:dyDescent="0.2">
      <c r="A51" s="39"/>
      <c r="B51" s="39"/>
      <c r="C51" s="39"/>
      <c r="D51" s="39"/>
      <c r="E51" s="39"/>
      <c r="F51" s="39"/>
      <c r="G51" s="39"/>
      <c r="H51" s="39"/>
      <c r="I51" s="39"/>
      <c r="J51" s="39"/>
      <c r="K51" s="39"/>
      <c r="L51" s="39"/>
    </row>
    <row r="52" spans="1:12" x14ac:dyDescent="0.2">
      <c r="A52" s="39"/>
      <c r="B52" s="39"/>
      <c r="C52" s="39"/>
      <c r="D52" s="39"/>
      <c r="E52" s="39"/>
      <c r="F52" s="39"/>
      <c r="G52" s="39"/>
      <c r="H52" s="39"/>
      <c r="I52" s="39"/>
      <c r="J52" s="39"/>
      <c r="K52" s="39"/>
      <c r="L52" s="39"/>
    </row>
    <row r="53" spans="1:12" x14ac:dyDescent="0.2">
      <c r="A53" s="39"/>
      <c r="B53" s="39"/>
      <c r="C53" s="39"/>
      <c r="D53" s="39"/>
      <c r="E53" s="39"/>
      <c r="F53" s="39"/>
      <c r="G53" s="39"/>
      <c r="H53" s="39"/>
      <c r="I53" s="39"/>
      <c r="J53" s="39"/>
      <c r="K53" s="39"/>
      <c r="L53" s="39"/>
    </row>
    <row r="54" spans="1:12" x14ac:dyDescent="0.2">
      <c r="A54" s="39"/>
      <c r="B54" s="39"/>
      <c r="C54" s="39"/>
      <c r="D54" s="39"/>
      <c r="E54" s="39"/>
      <c r="F54" s="39"/>
      <c r="G54" s="39"/>
      <c r="H54" s="39"/>
      <c r="I54" s="39"/>
      <c r="J54" s="39"/>
      <c r="K54" s="39"/>
      <c r="L54" s="39"/>
    </row>
    <row r="55" spans="1:12" x14ac:dyDescent="0.2">
      <c r="A55" s="39"/>
      <c r="B55" s="39"/>
      <c r="C55" s="39"/>
      <c r="D55" s="39"/>
      <c r="E55" s="39"/>
      <c r="F55" s="39"/>
      <c r="G55" s="39"/>
      <c r="H55" s="39"/>
      <c r="I55" s="39"/>
      <c r="J55" s="39"/>
      <c r="K55" s="39"/>
      <c r="L55" s="39"/>
    </row>
    <row r="56" spans="1:12" x14ac:dyDescent="0.2">
      <c r="A56" s="39"/>
      <c r="B56" s="39"/>
      <c r="C56" s="39"/>
      <c r="D56" s="39"/>
      <c r="E56" s="39"/>
      <c r="F56" s="39"/>
      <c r="G56" s="39"/>
      <c r="H56" s="39"/>
      <c r="I56" s="39"/>
      <c r="J56" s="39"/>
      <c r="K56" s="39"/>
      <c r="L56" s="39"/>
    </row>
    <row r="57" spans="1:12" x14ac:dyDescent="0.2">
      <c r="A57" s="39"/>
      <c r="B57" s="39"/>
      <c r="C57" s="39"/>
      <c r="D57" s="39"/>
      <c r="E57" s="39"/>
      <c r="F57" s="39"/>
      <c r="G57" s="39"/>
      <c r="H57" s="39"/>
      <c r="I57" s="39"/>
      <c r="J57" s="39"/>
      <c r="K57" s="39"/>
      <c r="L57" s="39"/>
    </row>
    <row r="58" spans="1:12" x14ac:dyDescent="0.2">
      <c r="A58" s="39"/>
      <c r="B58" s="286"/>
      <c r="C58" s="287"/>
      <c r="D58" s="287"/>
      <c r="E58" s="287"/>
      <c r="F58" s="287"/>
      <c r="G58" s="287"/>
      <c r="H58" s="287"/>
      <c r="I58" s="287"/>
      <c r="J58" s="287"/>
      <c r="K58" s="287"/>
      <c r="L58" s="39"/>
    </row>
    <row r="59" spans="1:12" x14ac:dyDescent="0.2">
      <c r="A59" s="39"/>
      <c r="B59" s="39"/>
      <c r="C59" s="39"/>
      <c r="D59" s="39"/>
      <c r="E59" s="39"/>
      <c r="F59" s="39"/>
      <c r="G59" s="39"/>
      <c r="H59" s="39"/>
      <c r="I59" s="39"/>
      <c r="J59" s="39"/>
      <c r="K59" s="39"/>
      <c r="L59" s="39"/>
    </row>
    <row r="60" spans="1:12" x14ac:dyDescent="0.2">
      <c r="A60" s="39"/>
      <c r="B60" s="39"/>
      <c r="C60" s="39"/>
      <c r="D60" s="39"/>
      <c r="E60" s="39"/>
      <c r="F60" s="39"/>
      <c r="G60" s="39"/>
      <c r="H60" s="39"/>
      <c r="I60" s="39"/>
      <c r="J60" s="39"/>
      <c r="K60" s="39"/>
      <c r="L60" s="39"/>
    </row>
    <row r="61" spans="1:12" x14ac:dyDescent="0.2">
      <c r="A61" s="39"/>
      <c r="B61" s="39"/>
      <c r="C61" s="39"/>
      <c r="D61" s="39"/>
      <c r="E61" s="39"/>
      <c r="F61" s="39"/>
      <c r="G61" s="39"/>
      <c r="H61" s="39"/>
      <c r="I61" s="39"/>
      <c r="J61" s="39"/>
      <c r="K61" s="39"/>
      <c r="L61" s="39"/>
    </row>
    <row r="62" spans="1:12" x14ac:dyDescent="0.2">
      <c r="A62" s="39"/>
      <c r="B62" s="39"/>
      <c r="C62" s="39"/>
      <c r="D62" s="39"/>
      <c r="E62" s="39"/>
      <c r="F62" s="39"/>
      <c r="G62" s="39"/>
      <c r="H62" s="39"/>
      <c r="I62" s="39"/>
      <c r="J62" s="39"/>
      <c r="K62" s="39"/>
      <c r="L62" s="39"/>
    </row>
    <row r="63" spans="1:12" x14ac:dyDescent="0.2">
      <c r="A63" s="39"/>
      <c r="B63" s="39"/>
      <c r="C63" s="39"/>
      <c r="D63" s="39"/>
      <c r="E63" s="39"/>
      <c r="F63" s="39"/>
      <c r="G63" s="39"/>
      <c r="H63" s="39"/>
      <c r="I63" s="39"/>
      <c r="J63" s="39"/>
      <c r="K63" s="39"/>
      <c r="L63" s="39"/>
    </row>
    <row r="64" spans="1:12" x14ac:dyDescent="0.2">
      <c r="A64" s="39"/>
      <c r="B64" s="39"/>
      <c r="C64" s="39"/>
      <c r="D64" s="39"/>
      <c r="E64" s="39"/>
      <c r="F64" s="39"/>
      <c r="G64" s="39"/>
      <c r="H64" s="39"/>
      <c r="I64" s="39"/>
      <c r="J64" s="39"/>
      <c r="K64" s="39"/>
      <c r="L64" s="39"/>
    </row>
    <row r="65" spans="1:13" x14ac:dyDescent="0.2">
      <c r="A65" s="39"/>
      <c r="B65" s="39"/>
      <c r="C65" s="39"/>
      <c r="D65" s="39"/>
      <c r="E65" s="39"/>
      <c r="F65" s="39"/>
      <c r="G65" s="39"/>
      <c r="H65" s="39"/>
      <c r="I65" s="39"/>
      <c r="J65" s="39"/>
      <c r="K65" s="39"/>
      <c r="L65" s="39"/>
    </row>
    <row r="66" spans="1:13" x14ac:dyDescent="0.2">
      <c r="A66" s="39"/>
      <c r="B66" s="39"/>
      <c r="C66" s="39"/>
      <c r="D66" s="39"/>
      <c r="E66" s="39"/>
      <c r="F66" s="39"/>
      <c r="G66" s="39"/>
      <c r="H66" s="39"/>
      <c r="I66" s="39"/>
      <c r="J66" s="39"/>
      <c r="K66" s="39"/>
      <c r="L66" s="39"/>
    </row>
    <row r="67" spans="1:13" x14ac:dyDescent="0.2">
      <c r="A67" s="39"/>
      <c r="B67" s="39"/>
      <c r="C67" s="39"/>
      <c r="D67" s="39"/>
      <c r="E67" s="39"/>
      <c r="F67" s="39"/>
      <c r="G67" s="39"/>
      <c r="H67" s="39"/>
      <c r="I67" s="39"/>
      <c r="J67" s="39"/>
      <c r="K67" s="39"/>
      <c r="L67" s="39"/>
    </row>
    <row r="68" spans="1:13" x14ac:dyDescent="0.2">
      <c r="A68" s="39"/>
      <c r="B68" s="39"/>
      <c r="C68" s="39"/>
      <c r="D68" s="39"/>
      <c r="E68" s="39"/>
      <c r="F68" s="39"/>
      <c r="G68" s="39"/>
      <c r="H68" s="39"/>
      <c r="I68" s="39"/>
      <c r="J68" s="39"/>
      <c r="K68" s="39"/>
      <c r="L68" s="39"/>
    </row>
    <row r="69" spans="1:13" ht="10.9" customHeight="1" x14ac:dyDescent="0.2">
      <c r="A69" s="39"/>
      <c r="B69" s="39"/>
      <c r="C69" s="39"/>
      <c r="D69" s="39"/>
      <c r="E69" s="39"/>
      <c r="F69" s="39"/>
      <c r="G69" s="285">
        <v>4</v>
      </c>
      <c r="H69" s="285"/>
      <c r="I69" s="285"/>
      <c r="J69" s="285"/>
      <c r="K69" s="285"/>
      <c r="L69" s="39"/>
    </row>
    <row r="70" spans="1:13" ht="15" customHeight="1" x14ac:dyDescent="0.2">
      <c r="A70" s="39"/>
      <c r="B70" s="39"/>
      <c r="C70" s="39"/>
      <c r="D70" s="39"/>
      <c r="E70" s="39"/>
      <c r="F70" s="39"/>
      <c r="G70" s="285"/>
      <c r="H70" s="285"/>
      <c r="I70" s="285"/>
      <c r="J70" s="285"/>
      <c r="K70" s="285"/>
      <c r="L70" s="39"/>
    </row>
    <row r="71" spans="1:13" ht="9" customHeight="1" x14ac:dyDescent="0.2">
      <c r="A71" s="209" t="s">
        <v>14</v>
      </c>
      <c r="B71" s="209" t="s">
        <v>15</v>
      </c>
      <c r="C71" s="209" t="s">
        <v>16</v>
      </c>
      <c r="D71" s="209" t="s">
        <v>17</v>
      </c>
      <c r="E71" s="209" t="s">
        <v>18</v>
      </c>
      <c r="F71" s="209" t="s">
        <v>19</v>
      </c>
      <c r="G71" s="209" t="s">
        <v>20</v>
      </c>
      <c r="H71" s="209" t="s">
        <v>21</v>
      </c>
      <c r="I71" s="209" t="s">
        <v>22</v>
      </c>
      <c r="J71" s="209" t="s">
        <v>23</v>
      </c>
      <c r="K71" s="209" t="s">
        <v>24</v>
      </c>
      <c r="L71" s="209" t="s">
        <v>25</v>
      </c>
    </row>
    <row r="72" spans="1:13" ht="9" customHeight="1" x14ac:dyDescent="0.2">
      <c r="A72" s="209" t="s">
        <v>14</v>
      </c>
      <c r="B72" s="209" t="s">
        <v>15</v>
      </c>
      <c r="C72" s="209" t="s">
        <v>16</v>
      </c>
      <c r="D72" s="209" t="s">
        <v>17</v>
      </c>
      <c r="E72" s="209" t="s">
        <v>18</v>
      </c>
      <c r="F72" s="209" t="s">
        <v>19</v>
      </c>
      <c r="G72" s="209" t="s">
        <v>20</v>
      </c>
      <c r="H72" s="209" t="s">
        <v>21</v>
      </c>
      <c r="I72" s="209" t="s">
        <v>22</v>
      </c>
      <c r="J72" s="209" t="s">
        <v>23</v>
      </c>
      <c r="K72" s="209" t="s">
        <v>24</v>
      </c>
      <c r="L72" s="209" t="s">
        <v>25</v>
      </c>
    </row>
    <row r="73" spans="1:13" s="172" customFormat="1" x14ac:dyDescent="0.2">
      <c r="A73" s="209" t="s">
        <v>14</v>
      </c>
      <c r="B73" s="209" t="s">
        <v>15</v>
      </c>
      <c r="C73" s="209" t="s">
        <v>16</v>
      </c>
      <c r="D73" s="209" t="s">
        <v>17</v>
      </c>
      <c r="E73" s="209" t="s">
        <v>18</v>
      </c>
      <c r="F73" s="209" t="s">
        <v>19</v>
      </c>
      <c r="G73" s="209" t="s">
        <v>20</v>
      </c>
      <c r="H73" s="209" t="s">
        <v>21</v>
      </c>
      <c r="I73" s="209" t="s">
        <v>22</v>
      </c>
      <c r="J73" s="209" t="s">
        <v>23</v>
      </c>
      <c r="K73" s="209" t="s">
        <v>24</v>
      </c>
      <c r="L73" s="209" t="s">
        <v>25</v>
      </c>
    </row>
    <row r="74" spans="1:13" s="172" customFormat="1" x14ac:dyDescent="0.2">
      <c r="A74" s="200">
        <v>85116</v>
      </c>
      <c r="B74" s="200">
        <v>100906</v>
      </c>
      <c r="C74" s="200">
        <v>106382</v>
      </c>
      <c r="D74" s="200">
        <v>93509</v>
      </c>
      <c r="E74" s="200">
        <v>142516</v>
      </c>
      <c r="F74" s="200">
        <v>72762</v>
      </c>
      <c r="G74" s="200">
        <v>61533</v>
      </c>
      <c r="H74" s="200">
        <v>74896</v>
      </c>
      <c r="I74" s="200">
        <v>80420</v>
      </c>
      <c r="J74" s="200">
        <v>103775</v>
      </c>
      <c r="K74" s="200">
        <v>86859</v>
      </c>
      <c r="L74" s="200">
        <v>84214</v>
      </c>
      <c r="M74" s="208">
        <f>SUM(A74:L74)</f>
        <v>1092888</v>
      </c>
    </row>
    <row r="75" spans="1:13" s="172" customFormat="1" x14ac:dyDescent="0.2">
      <c r="A75" s="200">
        <v>94529</v>
      </c>
      <c r="B75" s="200">
        <v>112472</v>
      </c>
      <c r="C75" s="200">
        <v>121553</v>
      </c>
      <c r="D75" s="200">
        <v>108414</v>
      </c>
      <c r="E75" s="200">
        <v>169571</v>
      </c>
      <c r="F75" s="200">
        <v>82637</v>
      </c>
      <c r="G75" s="200">
        <v>69796</v>
      </c>
      <c r="H75" s="200">
        <v>81378</v>
      </c>
      <c r="I75" s="200">
        <v>91105</v>
      </c>
      <c r="J75" s="200">
        <v>118518</v>
      </c>
      <c r="K75" s="200">
        <v>98739</v>
      </c>
      <c r="L75" s="200">
        <v>91912</v>
      </c>
      <c r="M75" s="208">
        <f t="shared" ref="M75:M76" si="0">SUM(A75:L75)</f>
        <v>1240624</v>
      </c>
    </row>
    <row r="76" spans="1:13" s="172" customFormat="1" x14ac:dyDescent="0.2">
      <c r="A76" s="200">
        <v>179645</v>
      </c>
      <c r="B76" s="200">
        <v>213378</v>
      </c>
      <c r="C76" s="200">
        <v>227935</v>
      </c>
      <c r="D76" s="200">
        <v>201923</v>
      </c>
      <c r="E76" s="200">
        <v>312087</v>
      </c>
      <c r="F76" s="200">
        <v>155399</v>
      </c>
      <c r="G76" s="200">
        <v>131329</v>
      </c>
      <c r="H76" s="200">
        <v>156274</v>
      </c>
      <c r="I76" s="200">
        <v>171525</v>
      </c>
      <c r="J76" s="200">
        <v>222293</v>
      </c>
      <c r="K76" s="200">
        <v>185598</v>
      </c>
      <c r="L76" s="200">
        <v>176126</v>
      </c>
      <c r="M76" s="208">
        <f t="shared" si="0"/>
        <v>2333512</v>
      </c>
    </row>
    <row r="77" spans="1:13" s="47" customFormat="1" x14ac:dyDescent="0.2">
      <c r="A77" s="207"/>
      <c r="B77" s="207"/>
      <c r="C77" s="207"/>
      <c r="D77" s="207"/>
      <c r="E77" s="207"/>
      <c r="F77" s="207"/>
      <c r="G77" s="207"/>
      <c r="H77" s="207"/>
      <c r="I77" s="207"/>
      <c r="J77" s="207"/>
      <c r="K77" s="207"/>
      <c r="L77" s="207"/>
    </row>
    <row r="78" spans="1:13" s="47" customFormat="1" x14ac:dyDescent="0.2">
      <c r="A78" s="207"/>
      <c r="B78" s="207"/>
      <c r="C78" s="207"/>
      <c r="D78" s="207"/>
      <c r="E78" s="207"/>
      <c r="F78" s="207"/>
      <c r="G78" s="207"/>
      <c r="H78" s="207"/>
      <c r="I78" s="207"/>
      <c r="J78" s="207"/>
      <c r="K78" s="207"/>
      <c r="L78" s="207"/>
    </row>
    <row r="79" spans="1:13" s="47" customFormat="1" x14ac:dyDescent="0.2">
      <c r="F79" s="40"/>
      <c r="G79" s="40"/>
      <c r="H79" s="40"/>
      <c r="I79" s="40"/>
    </row>
    <row r="80" spans="1:13" x14ac:dyDescent="0.2">
      <c r="B80" s="172" t="s">
        <v>210</v>
      </c>
      <c r="C80" s="172" t="s">
        <v>54</v>
      </c>
      <c r="D80" s="172" t="s">
        <v>55</v>
      </c>
      <c r="E80" s="172" t="s">
        <v>26</v>
      </c>
    </row>
    <row r="81" spans="2:5" x14ac:dyDescent="0.2">
      <c r="B81" s="172">
        <v>1</v>
      </c>
      <c r="C81" s="172">
        <v>85116</v>
      </c>
      <c r="D81" s="172">
        <v>94529</v>
      </c>
      <c r="E81" s="172">
        <v>179645</v>
      </c>
    </row>
    <row r="82" spans="2:5" x14ac:dyDescent="0.2">
      <c r="B82" s="172">
        <v>2</v>
      </c>
      <c r="C82" s="172">
        <v>100906</v>
      </c>
      <c r="D82" s="172">
        <v>112472</v>
      </c>
      <c r="E82" s="172">
        <v>213378</v>
      </c>
    </row>
    <row r="83" spans="2:5" x14ac:dyDescent="0.2">
      <c r="B83" s="172">
        <v>3</v>
      </c>
      <c r="C83" s="172">
        <v>106382</v>
      </c>
      <c r="D83" s="172">
        <v>121553</v>
      </c>
      <c r="E83" s="172">
        <v>227935</v>
      </c>
    </row>
    <row r="84" spans="2:5" x14ac:dyDescent="0.2">
      <c r="B84" s="172">
        <v>4</v>
      </c>
      <c r="C84" s="172">
        <v>93509</v>
      </c>
      <c r="D84" s="172">
        <v>108414</v>
      </c>
      <c r="E84" s="172">
        <v>201923</v>
      </c>
    </row>
    <row r="85" spans="2:5" x14ac:dyDescent="0.2">
      <c r="B85" s="172">
        <v>5</v>
      </c>
      <c r="C85" s="172">
        <v>142516</v>
      </c>
      <c r="D85" s="172">
        <v>169571</v>
      </c>
      <c r="E85" s="172">
        <v>312087</v>
      </c>
    </row>
    <row r="86" spans="2:5" x14ac:dyDescent="0.2">
      <c r="B86" s="172">
        <v>6</v>
      </c>
      <c r="C86" s="172">
        <v>72762</v>
      </c>
      <c r="D86" s="172">
        <v>82637</v>
      </c>
      <c r="E86" s="172">
        <v>155399</v>
      </c>
    </row>
    <row r="87" spans="2:5" x14ac:dyDescent="0.2">
      <c r="B87" s="172">
        <v>7</v>
      </c>
      <c r="C87" s="172">
        <v>61533</v>
      </c>
      <c r="D87" s="172">
        <v>69796</v>
      </c>
      <c r="E87" s="172">
        <v>131329</v>
      </c>
    </row>
    <row r="88" spans="2:5" x14ac:dyDescent="0.2">
      <c r="B88" s="172">
        <v>8</v>
      </c>
      <c r="C88" s="172">
        <v>74896</v>
      </c>
      <c r="D88" s="172">
        <v>81378</v>
      </c>
      <c r="E88" s="172">
        <v>156274</v>
      </c>
    </row>
    <row r="89" spans="2:5" x14ac:dyDescent="0.2">
      <c r="B89" s="172">
        <v>9</v>
      </c>
      <c r="C89" s="172">
        <v>80420</v>
      </c>
      <c r="D89" s="172">
        <v>91105</v>
      </c>
      <c r="E89" s="172">
        <v>171525</v>
      </c>
    </row>
    <row r="90" spans="2:5" x14ac:dyDescent="0.2">
      <c r="B90" s="172">
        <v>10</v>
      </c>
      <c r="C90" s="172">
        <v>103775</v>
      </c>
      <c r="D90" s="172">
        <v>118518</v>
      </c>
      <c r="E90" s="172">
        <v>222293</v>
      </c>
    </row>
    <row r="91" spans="2:5" x14ac:dyDescent="0.2">
      <c r="B91" s="172">
        <v>11</v>
      </c>
      <c r="C91" s="172">
        <v>86859</v>
      </c>
      <c r="D91" s="172">
        <v>98739</v>
      </c>
      <c r="E91" s="172">
        <v>185598</v>
      </c>
    </row>
    <row r="92" spans="2:5" x14ac:dyDescent="0.2">
      <c r="B92" s="172">
        <v>12</v>
      </c>
      <c r="C92" s="172">
        <v>84214</v>
      </c>
      <c r="D92" s="172">
        <v>91912</v>
      </c>
      <c r="E92" s="172">
        <v>176126</v>
      </c>
    </row>
  </sheetData>
  <mergeCells count="6">
    <mergeCell ref="B7:K7"/>
    <mergeCell ref="B10:K10"/>
    <mergeCell ref="G70:K70"/>
    <mergeCell ref="B58:K58"/>
    <mergeCell ref="B43:K43"/>
    <mergeCell ref="G69:K69"/>
  </mergeCells>
  <pageMargins left="0" right="0" top="0" bottom="0" header="0" footer="0"/>
  <pageSetup paperSize="9" scale="95" orientation="portrait" r:id="rId1"/>
  <ignoredErrors>
    <ignoredError sqref="J37:K3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EA5B-B189-46C8-84C4-4BF8C89E5765}">
  <sheetPr codeName="Hoja9"/>
  <dimension ref="A1:X106"/>
  <sheetViews>
    <sheetView workbookViewId="0"/>
  </sheetViews>
  <sheetFormatPr baseColWidth="10" defaultColWidth="9.140625" defaultRowHeight="12" x14ac:dyDescent="0.2"/>
  <cols>
    <col min="1" max="1" width="5.7109375" style="101" customWidth="1"/>
    <col min="2" max="2" width="15" style="101" customWidth="1"/>
    <col min="3" max="3" width="2.85546875" style="101" customWidth="1"/>
    <col min="4" max="4" width="7.140625" style="101" customWidth="1"/>
    <col min="5" max="5" width="11.5703125" style="101" customWidth="1"/>
    <col min="6" max="17" width="8.7109375" style="101" customWidth="1"/>
    <col min="18" max="20" width="5.7109375" style="101" customWidth="1"/>
    <col min="21" max="21" width="10.7109375" style="101" customWidth="1"/>
    <col min="22" max="22" width="2" style="101" customWidth="1"/>
    <col min="23" max="16384" width="9.140625" style="101"/>
  </cols>
  <sheetData>
    <row r="1" spans="1:24" ht="17.25" customHeight="1" x14ac:dyDescent="0.2">
      <c r="A1" s="99"/>
      <c r="B1" s="99"/>
      <c r="C1" s="99"/>
      <c r="D1" s="99"/>
      <c r="E1" s="99"/>
      <c r="F1" s="99"/>
      <c r="G1" s="99"/>
      <c r="H1" s="99"/>
      <c r="I1" s="99"/>
      <c r="J1" s="99"/>
      <c r="K1" s="99"/>
      <c r="L1" s="99"/>
      <c r="M1" s="99"/>
      <c r="N1" s="99"/>
      <c r="O1" s="99"/>
      <c r="P1" s="99"/>
      <c r="Q1" s="99"/>
      <c r="R1" s="99"/>
    </row>
    <row r="2" spans="1:24" ht="24" customHeight="1" x14ac:dyDescent="0.2">
      <c r="A2" s="99"/>
      <c r="B2" s="99"/>
      <c r="C2" s="99"/>
      <c r="D2" s="99"/>
      <c r="E2" s="99"/>
      <c r="F2" s="99"/>
      <c r="G2" s="99"/>
      <c r="H2" s="99"/>
      <c r="I2" s="99"/>
      <c r="J2" s="99"/>
      <c r="K2" s="99"/>
      <c r="L2" s="99"/>
      <c r="M2" s="99"/>
      <c r="N2" s="99"/>
      <c r="O2" s="99"/>
      <c r="P2" s="99"/>
      <c r="Q2" s="99"/>
      <c r="R2" s="99"/>
      <c r="X2" s="104"/>
    </row>
    <row r="3" spans="1:24" ht="21" customHeight="1" x14ac:dyDescent="0.2">
      <c r="A3" s="99"/>
      <c r="B3" s="99"/>
      <c r="C3" s="99"/>
      <c r="D3" s="102"/>
      <c r="E3" s="102"/>
      <c r="F3" s="99"/>
      <c r="G3" s="99"/>
      <c r="H3" s="99"/>
      <c r="I3" s="99"/>
      <c r="J3" s="99"/>
      <c r="K3" s="99"/>
      <c r="L3" s="99"/>
      <c r="M3" s="99"/>
      <c r="N3" s="99"/>
      <c r="O3" s="99"/>
      <c r="P3" s="99"/>
      <c r="Q3" s="99"/>
      <c r="R3" s="99"/>
    </row>
    <row r="4" spans="1:24" ht="18" customHeight="1" x14ac:dyDescent="0.2">
      <c r="A4" s="99"/>
      <c r="B4" s="57" t="s">
        <v>205</v>
      </c>
      <c r="C4" s="99"/>
      <c r="D4" s="100"/>
      <c r="E4" s="100"/>
      <c r="F4" s="103"/>
      <c r="G4" s="103"/>
      <c r="H4" s="103"/>
      <c r="I4" s="103"/>
      <c r="J4" s="103"/>
      <c r="K4" s="103"/>
      <c r="L4" s="103"/>
      <c r="M4" s="103"/>
      <c r="N4" s="103"/>
      <c r="O4" s="103"/>
      <c r="P4" s="103"/>
      <c r="Q4" s="106"/>
      <c r="R4" s="103"/>
    </row>
    <row r="5" spans="1:24" ht="3" customHeight="1" thickBot="1" x14ac:dyDescent="0.25">
      <c r="A5" s="99"/>
      <c r="B5" s="122"/>
      <c r="C5" s="122"/>
      <c r="D5" s="123"/>
      <c r="E5" s="123"/>
      <c r="F5" s="123"/>
      <c r="G5" s="123"/>
      <c r="H5" s="123"/>
      <c r="I5" s="123"/>
      <c r="J5" s="123"/>
      <c r="K5" s="123"/>
      <c r="L5" s="123"/>
      <c r="M5" s="123"/>
      <c r="N5" s="123"/>
      <c r="O5" s="123"/>
      <c r="P5" s="123"/>
      <c r="Q5" s="123"/>
      <c r="R5" s="100"/>
    </row>
    <row r="6" spans="1:24" ht="13.9" customHeight="1" x14ac:dyDescent="0.2">
      <c r="A6" s="99"/>
      <c r="B6" s="99"/>
      <c r="C6" s="99"/>
      <c r="D6" s="100"/>
      <c r="E6" s="100"/>
      <c r="F6" s="100"/>
      <c r="G6" s="100"/>
      <c r="H6" s="100"/>
      <c r="I6" s="100"/>
      <c r="J6" s="100"/>
      <c r="K6" s="100"/>
      <c r="L6" s="100"/>
      <c r="M6" s="100"/>
      <c r="N6" s="100"/>
      <c r="O6" s="100"/>
      <c r="P6" s="100"/>
      <c r="Q6" s="100"/>
      <c r="R6" s="100"/>
    </row>
    <row r="7" spans="1:24" ht="18.75" customHeight="1" x14ac:dyDescent="0.2">
      <c r="A7" s="99"/>
      <c r="B7" s="292" t="s">
        <v>126</v>
      </c>
      <c r="C7" s="293"/>
      <c r="D7" s="293"/>
      <c r="E7" s="293"/>
      <c r="F7" s="293"/>
      <c r="G7" s="293"/>
      <c r="H7" s="293"/>
      <c r="I7" s="293"/>
      <c r="J7" s="293"/>
      <c r="K7" s="293"/>
      <c r="L7" s="293"/>
      <c r="M7" s="293"/>
      <c r="N7" s="293"/>
      <c r="O7" s="293"/>
      <c r="P7" s="293"/>
      <c r="Q7" s="294"/>
      <c r="R7" s="100"/>
    </row>
    <row r="8" spans="1:24" ht="3" customHeight="1" x14ac:dyDescent="0.2">
      <c r="A8" s="99"/>
      <c r="B8" s="107"/>
      <c r="C8" s="107"/>
      <c r="D8" s="107"/>
      <c r="E8" s="107"/>
      <c r="F8" s="107"/>
      <c r="G8" s="107"/>
      <c r="H8" s="107"/>
      <c r="I8" s="107"/>
      <c r="J8" s="107"/>
      <c r="K8" s="107"/>
      <c r="L8" s="107"/>
      <c r="M8" s="107"/>
      <c r="N8" s="107"/>
      <c r="O8" s="107"/>
      <c r="P8" s="107"/>
      <c r="Q8" s="107"/>
      <c r="R8" s="100"/>
    </row>
    <row r="9" spans="1:24" ht="12" customHeight="1" x14ac:dyDescent="0.2">
      <c r="A9" s="99"/>
      <c r="B9" s="291" t="s">
        <v>82</v>
      </c>
      <c r="C9" s="291"/>
      <c r="D9" s="291"/>
      <c r="E9" s="61"/>
      <c r="F9" s="290" t="s">
        <v>102</v>
      </c>
      <c r="G9" s="295" t="s">
        <v>64</v>
      </c>
      <c r="H9" s="295"/>
      <c r="I9" s="295"/>
      <c r="J9" s="295"/>
      <c r="K9" s="295"/>
      <c r="L9" s="295"/>
      <c r="M9" s="295"/>
      <c r="N9" s="295" t="s">
        <v>67</v>
      </c>
      <c r="O9" s="295"/>
      <c r="P9" s="295"/>
      <c r="Q9" s="295"/>
      <c r="R9" s="100"/>
    </row>
    <row r="10" spans="1:24" ht="12" customHeight="1" x14ac:dyDescent="0.2">
      <c r="A10" s="99"/>
      <c r="B10" s="291"/>
      <c r="C10" s="291"/>
      <c r="D10" s="291"/>
      <c r="E10" s="61"/>
      <c r="F10" s="290"/>
      <c r="G10" s="295" t="s">
        <v>58</v>
      </c>
      <c r="H10" s="295"/>
      <c r="I10" s="295"/>
      <c r="J10" s="295"/>
      <c r="K10" s="290"/>
      <c r="L10" s="290" t="s">
        <v>26</v>
      </c>
      <c r="M10" s="290" t="s">
        <v>135</v>
      </c>
      <c r="N10" s="290" t="s">
        <v>103</v>
      </c>
      <c r="O10" s="290" t="s">
        <v>104</v>
      </c>
      <c r="P10" s="290" t="s">
        <v>26</v>
      </c>
      <c r="Q10" s="290" t="s">
        <v>135</v>
      </c>
      <c r="R10" s="100"/>
    </row>
    <row r="11" spans="1:24" ht="28.5" customHeight="1" x14ac:dyDescent="0.2">
      <c r="A11" s="99"/>
      <c r="B11" s="291"/>
      <c r="C11" s="291"/>
      <c r="D11" s="291"/>
      <c r="E11" s="61"/>
      <c r="F11" s="290"/>
      <c r="G11" s="126" t="s">
        <v>59</v>
      </c>
      <c r="H11" s="127"/>
      <c r="I11" s="126" t="s">
        <v>26</v>
      </c>
      <c r="J11" s="128"/>
      <c r="K11" s="290"/>
      <c r="L11" s="290"/>
      <c r="M11" s="290"/>
      <c r="N11" s="290"/>
      <c r="O11" s="290"/>
      <c r="P11" s="290"/>
      <c r="Q11" s="290"/>
      <c r="R11" s="100"/>
    </row>
    <row r="12" spans="1:24" ht="12.6" customHeight="1" x14ac:dyDescent="0.2">
      <c r="A12" s="99"/>
      <c r="B12" s="67" t="s">
        <v>27</v>
      </c>
      <c r="C12" s="68"/>
      <c r="D12" s="69"/>
      <c r="E12" s="69"/>
      <c r="F12" s="69"/>
      <c r="G12" s="69"/>
      <c r="H12" s="70"/>
      <c r="I12" s="70"/>
      <c r="J12" s="70"/>
      <c r="K12" s="70"/>
      <c r="L12" s="70"/>
      <c r="M12" s="70"/>
      <c r="N12" s="70"/>
      <c r="O12" s="70"/>
      <c r="P12" s="70"/>
      <c r="Q12" s="70"/>
      <c r="R12" s="100"/>
    </row>
    <row r="13" spans="1:24" ht="12.75" customHeight="1" x14ac:dyDescent="0.2">
      <c r="A13" s="99"/>
      <c r="B13" s="34" t="s">
        <v>28</v>
      </c>
      <c r="C13" s="35"/>
      <c r="D13" s="35"/>
      <c r="E13" s="35"/>
      <c r="F13" s="35">
        <v>37437</v>
      </c>
      <c r="G13" s="35">
        <v>27168</v>
      </c>
      <c r="H13" s="35">
        <v>2413</v>
      </c>
      <c r="I13" s="35">
        <v>29581</v>
      </c>
      <c r="J13" s="158">
        <f>I13/L13</f>
        <v>0.87360089778801575</v>
      </c>
      <c r="K13" s="35">
        <v>4280</v>
      </c>
      <c r="L13" s="35">
        <f>I13+K13</f>
        <v>33861</v>
      </c>
      <c r="M13" s="158">
        <f>L13/F13</f>
        <v>0.90447952560301303</v>
      </c>
      <c r="N13" s="35">
        <v>3092</v>
      </c>
      <c r="O13" s="35">
        <v>484</v>
      </c>
      <c r="P13" s="35">
        <f>N13+O13</f>
        <v>3576</v>
      </c>
      <c r="Q13" s="158">
        <f>P13/F13</f>
        <v>9.5520474396986937E-2</v>
      </c>
      <c r="R13" s="100"/>
    </row>
    <row r="14" spans="1:24" ht="12.75" customHeight="1" x14ac:dyDescent="0.2">
      <c r="A14" s="99"/>
      <c r="B14" s="34" t="s">
        <v>29</v>
      </c>
      <c r="C14" s="35"/>
      <c r="D14" s="35"/>
      <c r="E14" s="35"/>
      <c r="F14" s="35">
        <v>26969</v>
      </c>
      <c r="G14" s="35">
        <v>21058</v>
      </c>
      <c r="H14" s="35">
        <v>1427</v>
      </c>
      <c r="I14" s="35">
        <v>22485</v>
      </c>
      <c r="J14" s="158">
        <f>I14/L14</f>
        <v>0.91202238987588224</v>
      </c>
      <c r="K14" s="35">
        <v>2169</v>
      </c>
      <c r="L14" s="35">
        <f>I14+K14</f>
        <v>24654</v>
      </c>
      <c r="M14" s="158">
        <f>L14/F14</f>
        <v>0.91416070302940411</v>
      </c>
      <c r="N14" s="35">
        <v>1654</v>
      </c>
      <c r="O14" s="35">
        <v>661</v>
      </c>
      <c r="P14" s="35">
        <f>N14+O14</f>
        <v>2315</v>
      </c>
      <c r="Q14" s="158">
        <f>P14/F14</f>
        <v>8.5839296970595863E-2</v>
      </c>
      <c r="R14" s="100"/>
    </row>
    <row r="15" spans="1:24" ht="12.6" customHeight="1" x14ac:dyDescent="0.2">
      <c r="A15" s="99"/>
      <c r="B15" s="67" t="s">
        <v>30</v>
      </c>
      <c r="C15" s="68"/>
      <c r="D15" s="69"/>
      <c r="E15" s="69"/>
      <c r="F15" s="69"/>
      <c r="G15" s="69"/>
      <c r="H15" s="70"/>
      <c r="I15" s="70"/>
      <c r="J15" s="70"/>
      <c r="K15" s="70"/>
      <c r="L15" s="70"/>
      <c r="M15" s="70"/>
      <c r="N15" s="70"/>
      <c r="O15" s="70"/>
      <c r="P15" s="70"/>
      <c r="Q15" s="70"/>
      <c r="R15" s="100"/>
    </row>
    <row r="16" spans="1:24" ht="12.75" customHeight="1" x14ac:dyDescent="0.2">
      <c r="A16" s="99"/>
      <c r="B16" s="34" t="s">
        <v>31</v>
      </c>
      <c r="C16" s="35"/>
      <c r="D16" s="35"/>
      <c r="E16" s="35"/>
      <c r="F16" s="35">
        <v>103306</v>
      </c>
      <c r="G16" s="35">
        <v>23559</v>
      </c>
      <c r="H16" s="35">
        <v>21059</v>
      </c>
      <c r="I16" s="35">
        <v>44618</v>
      </c>
      <c r="J16" s="158">
        <f>I16/L16</f>
        <v>0.6654337742912112</v>
      </c>
      <c r="K16" s="35">
        <v>22433</v>
      </c>
      <c r="L16" s="35">
        <f>I16+K16</f>
        <v>67051</v>
      </c>
      <c r="M16" s="158">
        <f>L16/F16</f>
        <v>0.6490523299711537</v>
      </c>
      <c r="N16" s="35">
        <v>22463</v>
      </c>
      <c r="O16" s="35">
        <v>13792</v>
      </c>
      <c r="P16" s="35">
        <f>N16+O16</f>
        <v>36255</v>
      </c>
      <c r="Q16" s="158">
        <f>P16/F16</f>
        <v>0.35094767002884636</v>
      </c>
      <c r="R16" s="100"/>
    </row>
    <row r="17" spans="1:18" ht="12.6" customHeight="1" x14ac:dyDescent="0.2">
      <c r="A17" s="99"/>
      <c r="B17" s="67" t="s">
        <v>32</v>
      </c>
      <c r="C17" s="68"/>
      <c r="D17" s="69"/>
      <c r="E17" s="69"/>
      <c r="F17" s="69"/>
      <c r="G17" s="69"/>
      <c r="H17" s="70"/>
      <c r="I17" s="70"/>
      <c r="J17" s="70"/>
      <c r="K17" s="70"/>
      <c r="L17" s="70"/>
      <c r="M17" s="70"/>
      <c r="N17" s="70"/>
      <c r="O17" s="70"/>
      <c r="P17" s="70"/>
      <c r="Q17" s="70"/>
      <c r="R17" s="100"/>
    </row>
    <row r="18" spans="1:18" ht="12.75" customHeight="1" x14ac:dyDescent="0.2">
      <c r="A18" s="99"/>
      <c r="B18" s="34" t="s">
        <v>33</v>
      </c>
      <c r="C18" s="35"/>
      <c r="D18" s="35"/>
      <c r="E18" s="35"/>
      <c r="F18" s="35">
        <v>96305</v>
      </c>
      <c r="G18" s="35">
        <v>20471</v>
      </c>
      <c r="H18" s="35">
        <v>13092</v>
      </c>
      <c r="I18" s="35">
        <v>33563</v>
      </c>
      <c r="J18" s="158">
        <f>I18/L18</f>
        <v>0.51695032730073165</v>
      </c>
      <c r="K18" s="35">
        <v>31362</v>
      </c>
      <c r="L18" s="35">
        <f>I18+K18</f>
        <v>64925</v>
      </c>
      <c r="M18" s="158">
        <f>L18/F18</f>
        <v>0.67416022013394938</v>
      </c>
      <c r="N18" s="35">
        <v>17693</v>
      </c>
      <c r="O18" s="35">
        <v>13687</v>
      </c>
      <c r="P18" s="35">
        <f>N18+O18</f>
        <v>31380</v>
      </c>
      <c r="Q18" s="158">
        <f>P18/F18</f>
        <v>0.32583977986605056</v>
      </c>
      <c r="R18" s="100"/>
    </row>
    <row r="19" spans="1:18" ht="12.75" customHeight="1" x14ac:dyDescent="0.2">
      <c r="A19" s="99"/>
      <c r="B19" s="34" t="s">
        <v>34</v>
      </c>
      <c r="C19" s="35"/>
      <c r="D19" s="35"/>
      <c r="E19" s="35"/>
      <c r="F19" s="35">
        <v>63171</v>
      </c>
      <c r="G19" s="35">
        <v>15862</v>
      </c>
      <c r="H19" s="35">
        <v>12254</v>
      </c>
      <c r="I19" s="35">
        <v>28116</v>
      </c>
      <c r="J19" s="158">
        <f>I19/L19</f>
        <v>0.57444069874348758</v>
      </c>
      <c r="K19" s="35">
        <v>20829</v>
      </c>
      <c r="L19" s="35">
        <f>I19+K19</f>
        <v>48945</v>
      </c>
      <c r="M19" s="158">
        <f>L19/F19</f>
        <v>0.77480172864130692</v>
      </c>
      <c r="N19" s="35">
        <v>11069</v>
      </c>
      <c r="O19" s="35">
        <v>3157</v>
      </c>
      <c r="P19" s="35">
        <f>N19+O19</f>
        <v>14226</v>
      </c>
      <c r="Q19" s="158">
        <f>P19/F19</f>
        <v>0.22519827135869308</v>
      </c>
      <c r="R19" s="100"/>
    </row>
    <row r="20" spans="1:18" ht="12.6" customHeight="1" x14ac:dyDescent="0.2">
      <c r="A20" s="99"/>
      <c r="B20" s="67" t="s">
        <v>35</v>
      </c>
      <c r="C20" s="68"/>
      <c r="D20" s="69"/>
      <c r="E20" s="69"/>
      <c r="F20" s="69"/>
      <c r="G20" s="69"/>
      <c r="H20" s="70"/>
      <c r="I20" s="70"/>
      <c r="J20" s="70"/>
      <c r="K20" s="70"/>
      <c r="L20" s="70"/>
      <c r="M20" s="70"/>
      <c r="N20" s="70"/>
      <c r="O20" s="70"/>
      <c r="P20" s="70"/>
      <c r="Q20" s="70"/>
      <c r="R20" s="100"/>
    </row>
    <row r="21" spans="1:18" ht="12.75" customHeight="1" x14ac:dyDescent="0.2">
      <c r="A21" s="99"/>
      <c r="B21" s="34" t="s">
        <v>36</v>
      </c>
      <c r="C21" s="35"/>
      <c r="D21" s="35"/>
      <c r="E21" s="35"/>
      <c r="F21" s="35">
        <v>101205</v>
      </c>
      <c r="G21" s="35">
        <v>24829</v>
      </c>
      <c r="H21" s="35">
        <v>13852</v>
      </c>
      <c r="I21" s="35">
        <v>38681</v>
      </c>
      <c r="J21" s="158">
        <f>I21/L21</f>
        <v>0.5414928465436627</v>
      </c>
      <c r="K21" s="35">
        <v>32753</v>
      </c>
      <c r="L21" s="35">
        <f>I21+K21</f>
        <v>71434</v>
      </c>
      <c r="M21" s="158">
        <f>L21/F21</f>
        <v>0.70583469196185955</v>
      </c>
      <c r="N21" s="35">
        <v>24045</v>
      </c>
      <c r="O21" s="35">
        <v>5726</v>
      </c>
      <c r="P21" s="35">
        <f>N21+O21</f>
        <v>29771</v>
      </c>
      <c r="Q21" s="158">
        <f>P21/F21</f>
        <v>0.29416530803814039</v>
      </c>
      <c r="R21" s="100"/>
    </row>
    <row r="22" spans="1:18" ht="12.75" customHeight="1" x14ac:dyDescent="0.2">
      <c r="A22" s="99"/>
      <c r="B22" s="34" t="s">
        <v>37</v>
      </c>
      <c r="C22" s="35"/>
      <c r="D22" s="35"/>
      <c r="E22" s="35"/>
      <c r="F22" s="35">
        <v>55013</v>
      </c>
      <c r="G22" s="35">
        <v>20868</v>
      </c>
      <c r="H22" s="35">
        <v>6586</v>
      </c>
      <c r="I22" s="35">
        <v>27454</v>
      </c>
      <c r="J22" s="158">
        <f>I22/L22</f>
        <v>0.62581777565023133</v>
      </c>
      <c r="K22" s="35">
        <v>16415</v>
      </c>
      <c r="L22" s="35">
        <f>I22+K22</f>
        <v>43869</v>
      </c>
      <c r="M22" s="158">
        <f>L22/F22</f>
        <v>0.7974296984349154</v>
      </c>
      <c r="N22" s="35">
        <v>10088</v>
      </c>
      <c r="O22" s="35">
        <v>1056</v>
      </c>
      <c r="P22" s="35">
        <f>N22+O22</f>
        <v>11144</v>
      </c>
      <c r="Q22" s="158">
        <f>P22/F22</f>
        <v>0.20257030156508463</v>
      </c>
      <c r="R22" s="100"/>
    </row>
    <row r="23" spans="1:18" ht="12.75" customHeight="1" x14ac:dyDescent="0.2">
      <c r="A23" s="99"/>
      <c r="B23" s="34" t="s">
        <v>38</v>
      </c>
      <c r="C23" s="35"/>
      <c r="D23" s="35"/>
      <c r="E23" s="35"/>
      <c r="F23" s="35">
        <v>171676</v>
      </c>
      <c r="G23" s="35">
        <v>21630</v>
      </c>
      <c r="H23" s="35">
        <v>15791</v>
      </c>
      <c r="I23" s="35">
        <v>37421</v>
      </c>
      <c r="J23" s="158">
        <f>I23/L23</f>
        <v>0.45130128560746763</v>
      </c>
      <c r="K23" s="35">
        <v>45497</v>
      </c>
      <c r="L23" s="35">
        <f>I23+K23</f>
        <v>82918</v>
      </c>
      <c r="M23" s="158">
        <f>L23/F23</f>
        <v>0.48299121601155665</v>
      </c>
      <c r="N23" s="35">
        <v>61667</v>
      </c>
      <c r="O23" s="35">
        <v>27091</v>
      </c>
      <c r="P23" s="35">
        <f>N23+O23</f>
        <v>88758</v>
      </c>
      <c r="Q23" s="158">
        <f>P23/F23</f>
        <v>0.5170087839884433</v>
      </c>
      <c r="R23" s="100"/>
    </row>
    <row r="24" spans="1:18" ht="12.75" customHeight="1" x14ac:dyDescent="0.2">
      <c r="A24" s="99"/>
      <c r="B24" s="34" t="s">
        <v>39</v>
      </c>
      <c r="C24" s="35"/>
      <c r="D24" s="35"/>
      <c r="E24" s="35"/>
      <c r="F24" s="35">
        <v>624754</v>
      </c>
      <c r="G24" s="35">
        <v>35527</v>
      </c>
      <c r="H24" s="35">
        <v>43217</v>
      </c>
      <c r="I24" s="35">
        <v>78744</v>
      </c>
      <c r="J24" s="158">
        <f>I24/L24</f>
        <v>0.33075986054521778</v>
      </c>
      <c r="K24" s="35">
        <v>159326</v>
      </c>
      <c r="L24" s="35">
        <f>I24+K24</f>
        <v>238070</v>
      </c>
      <c r="M24" s="158">
        <f>L24/F24</f>
        <v>0.3810619859976887</v>
      </c>
      <c r="N24" s="35">
        <v>191865</v>
      </c>
      <c r="O24" s="35">
        <v>194819</v>
      </c>
      <c r="P24" s="35">
        <f>N24+O24</f>
        <v>386684</v>
      </c>
      <c r="Q24" s="158">
        <f>P24/F24</f>
        <v>0.6189380140023113</v>
      </c>
      <c r="R24" s="100"/>
    </row>
    <row r="25" spans="1:18" ht="12.6" customHeight="1" x14ac:dyDescent="0.2">
      <c r="A25" s="99"/>
      <c r="B25" s="67" t="s">
        <v>40</v>
      </c>
      <c r="C25" s="68"/>
      <c r="D25" s="69"/>
      <c r="E25" s="69"/>
      <c r="F25" s="69"/>
      <c r="G25" s="69"/>
      <c r="H25" s="70"/>
      <c r="I25" s="70"/>
      <c r="J25" s="70"/>
      <c r="K25" s="70"/>
      <c r="L25" s="70"/>
      <c r="M25" s="70"/>
      <c r="N25" s="70"/>
      <c r="O25" s="70"/>
      <c r="P25" s="70"/>
      <c r="Q25" s="70"/>
      <c r="R25" s="100"/>
    </row>
    <row r="26" spans="1:18" ht="12.75" customHeight="1" x14ac:dyDescent="0.2">
      <c r="A26" s="99"/>
      <c r="B26" s="34" t="s">
        <v>41</v>
      </c>
      <c r="C26" s="35"/>
      <c r="D26" s="35"/>
      <c r="E26" s="35"/>
      <c r="F26" s="35">
        <v>30215</v>
      </c>
      <c r="G26" s="35">
        <v>19821</v>
      </c>
      <c r="H26" s="35">
        <v>3016</v>
      </c>
      <c r="I26" s="35">
        <v>22837</v>
      </c>
      <c r="J26" s="158">
        <f>I26/L26</f>
        <v>0.83882460973370065</v>
      </c>
      <c r="K26" s="35">
        <v>4388</v>
      </c>
      <c r="L26" s="35">
        <f>I26+K26</f>
        <v>27225</v>
      </c>
      <c r="M26" s="158">
        <f>L26/F26</f>
        <v>0.90104252854542444</v>
      </c>
      <c r="N26" s="35">
        <v>1912</v>
      </c>
      <c r="O26" s="35">
        <v>1078</v>
      </c>
      <c r="P26" s="35">
        <f>N26+O26</f>
        <v>2990</v>
      </c>
      <c r="Q26" s="158">
        <f>P26/F26</f>
        <v>9.8957471454575535E-2</v>
      </c>
      <c r="R26" s="100"/>
    </row>
    <row r="27" spans="1:18" ht="12.6" customHeight="1" x14ac:dyDescent="0.2">
      <c r="A27" s="99"/>
      <c r="B27" s="67" t="s">
        <v>42</v>
      </c>
      <c r="C27" s="68"/>
      <c r="D27" s="69"/>
      <c r="E27" s="69"/>
      <c r="F27" s="69"/>
      <c r="G27" s="69"/>
      <c r="H27" s="70"/>
      <c r="I27" s="70"/>
      <c r="J27" s="70"/>
      <c r="K27" s="70"/>
      <c r="L27" s="70"/>
      <c r="M27" s="70"/>
      <c r="N27" s="70"/>
      <c r="O27" s="70"/>
      <c r="P27" s="70"/>
      <c r="Q27" s="70"/>
      <c r="R27" s="100"/>
    </row>
    <row r="28" spans="1:18" ht="12.75" customHeight="1" x14ac:dyDescent="0.2">
      <c r="A28" s="99"/>
      <c r="B28" s="34" t="s">
        <v>139</v>
      </c>
      <c r="C28" s="35"/>
      <c r="D28" s="35"/>
      <c r="E28" s="35"/>
      <c r="F28" s="35">
        <v>42687</v>
      </c>
      <c r="G28" s="35">
        <v>1382</v>
      </c>
      <c r="H28" s="35">
        <v>21057</v>
      </c>
      <c r="I28" s="35">
        <v>22439</v>
      </c>
      <c r="J28" s="158">
        <f>I28/L28</f>
        <v>0.53746107784431141</v>
      </c>
      <c r="K28" s="35">
        <v>19311</v>
      </c>
      <c r="L28" s="35">
        <v>41750</v>
      </c>
      <c r="M28" s="158">
        <f>L28/F28</f>
        <v>0.97804952327406469</v>
      </c>
      <c r="N28" s="35">
        <v>811</v>
      </c>
      <c r="O28" s="35">
        <v>126</v>
      </c>
      <c r="P28" s="35">
        <f>N28+O28</f>
        <v>937</v>
      </c>
      <c r="Q28" s="158">
        <f>P28/F28</f>
        <v>2.1950476725935298E-2</v>
      </c>
      <c r="R28" s="100"/>
    </row>
    <row r="29" spans="1:18" ht="12.75" customHeight="1" x14ac:dyDescent="0.2">
      <c r="A29" s="99"/>
      <c r="B29" s="34" t="s">
        <v>44</v>
      </c>
      <c r="C29" s="35"/>
      <c r="D29" s="35"/>
      <c r="E29" s="35"/>
      <c r="F29" s="35">
        <v>36207</v>
      </c>
      <c r="G29" s="35">
        <v>28380</v>
      </c>
      <c r="H29" s="35">
        <v>3287</v>
      </c>
      <c r="I29" s="35">
        <v>31667</v>
      </c>
      <c r="J29" s="158">
        <f>I29/L29</f>
        <v>0.90096164788892685</v>
      </c>
      <c r="K29" s="35">
        <v>3481</v>
      </c>
      <c r="L29" s="35">
        <f>I29+K29</f>
        <v>35148</v>
      </c>
      <c r="M29" s="158">
        <f>L29/F29</f>
        <v>0.97075151213853672</v>
      </c>
      <c r="N29" s="35">
        <v>992</v>
      </c>
      <c r="O29" s="35">
        <v>67</v>
      </c>
      <c r="P29" s="35">
        <f>N29+O29</f>
        <v>1059</v>
      </c>
      <c r="Q29" s="158">
        <f>P29/F29</f>
        <v>2.9248487861463252E-2</v>
      </c>
      <c r="R29" s="100"/>
    </row>
    <row r="30" spans="1:18" ht="12.75" customHeight="1" x14ac:dyDescent="0.2">
      <c r="A30" s="99"/>
      <c r="B30" s="34" t="s">
        <v>96</v>
      </c>
      <c r="C30" s="35"/>
      <c r="D30" s="35"/>
      <c r="E30" s="35"/>
      <c r="F30" s="35">
        <v>26281</v>
      </c>
      <c r="G30" s="35">
        <v>9771</v>
      </c>
      <c r="H30" s="35">
        <v>10217</v>
      </c>
      <c r="I30" s="35">
        <v>19988</v>
      </c>
      <c r="J30" s="158">
        <f>I30/L30</f>
        <v>0.78464316558059199</v>
      </c>
      <c r="K30" s="35">
        <v>5486</v>
      </c>
      <c r="L30" s="35">
        <f>I30+K30</f>
        <v>25474</v>
      </c>
      <c r="M30" s="158">
        <f>L30/F30</f>
        <v>0.96929340588257673</v>
      </c>
      <c r="N30" s="35">
        <v>629</v>
      </c>
      <c r="O30" s="35">
        <v>178</v>
      </c>
      <c r="P30" s="35">
        <f>N30+O30</f>
        <v>807</v>
      </c>
      <c r="Q30" s="158">
        <f>P30/F30</f>
        <v>3.0706594117423235E-2</v>
      </c>
      <c r="R30" s="100"/>
    </row>
    <row r="31" spans="1:18" ht="12.75" customHeight="1" x14ac:dyDescent="0.2">
      <c r="A31" s="99"/>
      <c r="B31" s="34" t="s">
        <v>45</v>
      </c>
      <c r="C31" s="35"/>
      <c r="D31" s="35"/>
      <c r="E31" s="35"/>
      <c r="F31" s="35">
        <v>40352</v>
      </c>
      <c r="G31" s="35">
        <v>5731</v>
      </c>
      <c r="H31" s="35">
        <v>12519</v>
      </c>
      <c r="I31" s="35">
        <v>18250</v>
      </c>
      <c r="J31" s="158">
        <f>I31/L31</f>
        <v>0.48231936148845078</v>
      </c>
      <c r="K31" s="35">
        <v>19588</v>
      </c>
      <c r="L31" s="35">
        <f>I31+K31</f>
        <v>37838</v>
      </c>
      <c r="M31" s="158">
        <f>L31/F31</f>
        <v>0.93769825535289453</v>
      </c>
      <c r="N31" s="35">
        <v>2146</v>
      </c>
      <c r="O31" s="35">
        <v>368</v>
      </c>
      <c r="P31" s="35">
        <f>N31+O31</f>
        <v>2514</v>
      </c>
      <c r="Q31" s="158">
        <f>P31/F31</f>
        <v>6.2301744647105473E-2</v>
      </c>
      <c r="R31" s="100"/>
    </row>
    <row r="32" spans="1:18" ht="12.6" customHeight="1" x14ac:dyDescent="0.2">
      <c r="A32" s="99"/>
      <c r="B32" s="67" t="s">
        <v>46</v>
      </c>
      <c r="C32" s="68"/>
      <c r="D32" s="69"/>
      <c r="E32" s="69"/>
      <c r="F32" s="69"/>
      <c r="G32" s="69"/>
      <c r="H32" s="70"/>
      <c r="I32" s="70"/>
      <c r="J32" s="70"/>
      <c r="K32" s="70"/>
      <c r="L32" s="70"/>
      <c r="M32" s="70"/>
      <c r="N32" s="70"/>
      <c r="O32" s="70"/>
      <c r="P32" s="70"/>
      <c r="Q32" s="70"/>
      <c r="R32" s="100"/>
    </row>
    <row r="33" spans="1:18" ht="12.75" customHeight="1" x14ac:dyDescent="0.2">
      <c r="A33" s="99"/>
      <c r="B33" s="34" t="s">
        <v>47</v>
      </c>
      <c r="C33" s="35"/>
      <c r="D33" s="35"/>
      <c r="E33" s="35"/>
      <c r="F33" s="35">
        <v>257479</v>
      </c>
      <c r="G33" s="35">
        <v>64369</v>
      </c>
      <c r="H33" s="35">
        <v>15395</v>
      </c>
      <c r="I33" s="35">
        <v>79764</v>
      </c>
      <c r="J33" s="158">
        <f>I33/L33</f>
        <v>0.61822973182452334</v>
      </c>
      <c r="K33" s="35">
        <v>49256</v>
      </c>
      <c r="L33" s="35">
        <f>I33+K33</f>
        <v>129020</v>
      </c>
      <c r="M33" s="158">
        <f>L33/F33</f>
        <v>0.50108940923337442</v>
      </c>
      <c r="N33" s="35">
        <v>98490</v>
      </c>
      <c r="O33" s="35">
        <v>29969</v>
      </c>
      <c r="P33" s="35">
        <f>N33+O33</f>
        <v>128459</v>
      </c>
      <c r="Q33" s="158">
        <f>P33/F33</f>
        <v>0.49891059076662564</v>
      </c>
      <c r="R33" s="100"/>
    </row>
    <row r="34" spans="1:18" ht="12.6" customHeight="1" x14ac:dyDescent="0.2">
      <c r="A34" s="99"/>
      <c r="B34" s="67" t="s">
        <v>48</v>
      </c>
      <c r="C34" s="68"/>
      <c r="D34" s="69"/>
      <c r="E34" s="69"/>
      <c r="F34" s="69"/>
      <c r="G34" s="69"/>
      <c r="H34" s="70"/>
      <c r="I34" s="70"/>
      <c r="J34" s="70"/>
      <c r="K34" s="70"/>
      <c r="L34" s="70"/>
      <c r="M34" s="70"/>
      <c r="N34" s="70"/>
      <c r="O34" s="70"/>
      <c r="P34" s="70"/>
      <c r="Q34" s="70"/>
      <c r="R34" s="100"/>
    </row>
    <row r="35" spans="1:18" ht="12.75" customHeight="1" x14ac:dyDescent="0.2">
      <c r="A35" s="99"/>
      <c r="B35" s="34" t="s">
        <v>49</v>
      </c>
      <c r="C35" s="35"/>
      <c r="D35" s="35"/>
      <c r="E35" s="35"/>
      <c r="F35" s="35">
        <v>201122</v>
      </c>
      <c r="G35" s="35">
        <v>163303</v>
      </c>
      <c r="H35" s="35">
        <v>10608</v>
      </c>
      <c r="I35" s="35">
        <v>173911</v>
      </c>
      <c r="J35" s="158">
        <f>I35/L35</f>
        <v>0.96126974651499575</v>
      </c>
      <c r="K35" s="35">
        <v>7007</v>
      </c>
      <c r="L35" s="35">
        <f>I35+K35</f>
        <v>180918</v>
      </c>
      <c r="M35" s="158">
        <f>L35/F35</f>
        <v>0.89954356062489438</v>
      </c>
      <c r="N35" s="35">
        <v>16609</v>
      </c>
      <c r="O35" s="35">
        <v>3595</v>
      </c>
      <c r="P35" s="35">
        <f>N35+O35</f>
        <v>20204</v>
      </c>
      <c r="Q35" s="159">
        <f>P35/F35</f>
        <v>0.10045643937510566</v>
      </c>
      <c r="R35" s="100"/>
    </row>
    <row r="36" spans="1:18" ht="12.75" customHeight="1" x14ac:dyDescent="0.2">
      <c r="A36" s="99"/>
      <c r="B36" s="34" t="s">
        <v>50</v>
      </c>
      <c r="C36" s="35"/>
      <c r="D36" s="35"/>
      <c r="E36" s="35"/>
      <c r="F36" s="35">
        <v>834</v>
      </c>
      <c r="G36" s="35">
        <v>697</v>
      </c>
      <c r="H36" s="35">
        <v>69</v>
      </c>
      <c r="I36" s="35">
        <v>766</v>
      </c>
      <c r="J36" s="159">
        <f>IF(L36=0,0,I36/L36)</f>
        <v>0.95869837296620775</v>
      </c>
      <c r="K36" s="35">
        <v>33</v>
      </c>
      <c r="L36" s="35">
        <f>I36+K36</f>
        <v>799</v>
      </c>
      <c r="M36" s="159">
        <f>IF(F36=0,0,L36/F36)</f>
        <v>0.95803357314148685</v>
      </c>
      <c r="N36" s="35">
        <v>32</v>
      </c>
      <c r="O36" s="35">
        <v>3</v>
      </c>
      <c r="P36" s="35">
        <f>N36+O36</f>
        <v>35</v>
      </c>
      <c r="Q36" s="159">
        <f>IF(F36=0,0,P36/F36)</f>
        <v>4.1966426858513192E-2</v>
      </c>
      <c r="R36" s="100"/>
    </row>
    <row r="37" spans="1:18" ht="12.75" customHeight="1" x14ac:dyDescent="0.2">
      <c r="A37" s="99"/>
      <c r="B37" s="34" t="s">
        <v>51</v>
      </c>
      <c r="C37" s="35"/>
      <c r="D37" s="35"/>
      <c r="E37" s="35"/>
      <c r="F37" s="35">
        <v>93516</v>
      </c>
      <c r="G37" s="35">
        <v>29133</v>
      </c>
      <c r="H37" s="35">
        <v>7382</v>
      </c>
      <c r="I37" s="35">
        <v>36515</v>
      </c>
      <c r="J37" s="158">
        <f>I37/L37</f>
        <v>0.71068509147528225</v>
      </c>
      <c r="K37" s="35">
        <v>14865</v>
      </c>
      <c r="L37" s="35">
        <f>I37+K37</f>
        <v>51380</v>
      </c>
      <c r="M37" s="158">
        <f>L37/F37</f>
        <v>0.54942469737798882</v>
      </c>
      <c r="N37" s="35">
        <v>34215</v>
      </c>
      <c r="O37" s="35">
        <v>7921</v>
      </c>
      <c r="P37" s="35">
        <f>N37+O37</f>
        <v>42136</v>
      </c>
      <c r="Q37" s="158">
        <f>P37/F37</f>
        <v>0.45057530262201123</v>
      </c>
      <c r="R37" s="100"/>
    </row>
    <row r="38" spans="1:18" ht="12.75" customHeight="1" x14ac:dyDescent="0.2">
      <c r="A38" s="99"/>
      <c r="B38" s="34" t="s">
        <v>52</v>
      </c>
      <c r="C38" s="35"/>
      <c r="D38" s="35"/>
      <c r="E38" s="35"/>
      <c r="F38" s="35">
        <v>324983</v>
      </c>
      <c r="G38" s="35">
        <v>85680</v>
      </c>
      <c r="H38" s="35">
        <v>29642</v>
      </c>
      <c r="I38" s="35">
        <v>115322</v>
      </c>
      <c r="J38" s="158">
        <f>I38/L38</f>
        <v>0.71894715842497692</v>
      </c>
      <c r="K38" s="35">
        <v>45082</v>
      </c>
      <c r="L38" s="35">
        <f>I38+K38</f>
        <v>160404</v>
      </c>
      <c r="M38" s="158">
        <f>L38/F38</f>
        <v>0.49357658708301666</v>
      </c>
      <c r="N38" s="35">
        <v>118593</v>
      </c>
      <c r="O38" s="35">
        <v>45986</v>
      </c>
      <c r="P38" s="35">
        <f>N38+O38</f>
        <v>164579</v>
      </c>
      <c r="Q38" s="158">
        <f>P38/F38</f>
        <v>0.50642341291698334</v>
      </c>
      <c r="R38" s="100"/>
    </row>
    <row r="39" spans="1:18" s="104" customFormat="1" ht="12.75" customHeight="1" x14ac:dyDescent="0.2">
      <c r="A39" s="102"/>
      <c r="B39" s="129" t="s">
        <v>53</v>
      </c>
      <c r="C39" s="73"/>
      <c r="D39" s="73"/>
      <c r="E39" s="73"/>
      <c r="F39" s="73">
        <f>SUM(F13:F14,F16,F18:F19,F21:F24,F26,F28:F31,F33,F35:F38)</f>
        <v>2333512</v>
      </c>
      <c r="G39" s="73">
        <f t="shared" ref="G39:L39" si="0">SUM(G13:G14,G16,G18:G19,G21:G24,G26,G28:G31,G33,G35:G38)</f>
        <v>619239</v>
      </c>
      <c r="H39" s="73">
        <f t="shared" si="0"/>
        <v>242883</v>
      </c>
      <c r="I39" s="73">
        <f t="shared" si="0"/>
        <v>862122</v>
      </c>
      <c r="J39" s="160">
        <f>I39/L39</f>
        <v>0.63127533988487816</v>
      </c>
      <c r="K39" s="73">
        <f t="shared" si="0"/>
        <v>503561</v>
      </c>
      <c r="L39" s="73">
        <f t="shared" si="0"/>
        <v>1365683</v>
      </c>
      <c r="M39" s="160">
        <f>L39/F39</f>
        <v>0.58524790101786495</v>
      </c>
      <c r="N39" s="73">
        <f t="shared" ref="N39" si="1">SUM(N13:N14,N16,N18:N19,N21:N24,N26,N28:N31,N33,N35:N38)</f>
        <v>618065</v>
      </c>
      <c r="O39" s="73">
        <f t="shared" ref="O39" si="2">SUM(O13:O14,O16,O18:O19,O21:O24,O26,O28:O31,O33,O35:O38)</f>
        <v>349764</v>
      </c>
      <c r="P39" s="73">
        <f t="shared" ref="P39" si="3">SUM(P13:P14,P16,P18:P19,P21:P24,P26,P28:P31,P33,P35:P38)</f>
        <v>967829</v>
      </c>
      <c r="Q39" s="160">
        <f>P39/F39</f>
        <v>0.41475209898213511</v>
      </c>
      <c r="R39" s="103"/>
    </row>
    <row r="40" spans="1:18" ht="2.4500000000000002" customHeight="1" thickBot="1" x14ac:dyDescent="0.25">
      <c r="A40" s="99"/>
      <c r="B40" s="131"/>
      <c r="C40" s="132"/>
      <c r="D40" s="133"/>
      <c r="E40" s="133"/>
      <c r="F40" s="133"/>
      <c r="G40" s="133"/>
      <c r="H40" s="123"/>
      <c r="I40" s="123"/>
      <c r="J40" s="123"/>
      <c r="K40" s="123"/>
      <c r="L40" s="123"/>
      <c r="M40" s="123"/>
      <c r="N40" s="123"/>
      <c r="O40" s="123"/>
      <c r="P40" s="123"/>
      <c r="Q40" s="123"/>
      <c r="R40" s="100"/>
    </row>
    <row r="41" spans="1:18" ht="2.4500000000000002" customHeight="1" x14ac:dyDescent="0.2">
      <c r="A41" s="99"/>
      <c r="B41" s="108"/>
      <c r="C41" s="109"/>
      <c r="D41" s="110"/>
      <c r="E41" s="110"/>
      <c r="F41" s="110"/>
      <c r="G41" s="110"/>
      <c r="H41" s="100"/>
      <c r="I41" s="100"/>
      <c r="J41" s="100"/>
      <c r="K41" s="100"/>
      <c r="L41" s="100"/>
      <c r="M41" s="100"/>
      <c r="N41" s="100"/>
      <c r="O41" s="100"/>
      <c r="P41" s="100"/>
      <c r="Q41" s="100"/>
      <c r="R41" s="100"/>
    </row>
    <row r="42" spans="1:18" ht="12.6" customHeight="1" x14ac:dyDescent="0.2">
      <c r="A42" s="99"/>
      <c r="B42" s="81" t="s">
        <v>196</v>
      </c>
      <c r="C42" s="99"/>
      <c r="D42" s="99"/>
      <c r="E42" s="99"/>
      <c r="F42" s="99"/>
      <c r="G42" s="99"/>
      <c r="H42" s="100"/>
      <c r="I42" s="100"/>
      <c r="J42" s="100"/>
      <c r="K42" s="100"/>
      <c r="L42" s="100"/>
      <c r="M42" s="100"/>
      <c r="N42" s="100"/>
      <c r="O42" s="100"/>
      <c r="P42" s="100"/>
      <c r="Q42" s="100"/>
      <c r="R42" s="100"/>
    </row>
    <row r="43" spans="1:18" s="115" customFormat="1" x14ac:dyDescent="0.2">
      <c r="A43" s="111"/>
      <c r="B43" s="168" t="s">
        <v>203</v>
      </c>
      <c r="C43" s="113"/>
      <c r="D43" s="113"/>
      <c r="E43" s="113"/>
      <c r="F43" s="113"/>
      <c r="G43" s="113"/>
      <c r="H43" s="113"/>
      <c r="I43" s="113"/>
      <c r="J43" s="113"/>
      <c r="K43" s="113"/>
      <c r="L43" s="113"/>
      <c r="M43" s="113"/>
      <c r="N43" s="113"/>
      <c r="O43" s="113"/>
      <c r="P43" s="113"/>
      <c r="Q43" s="113"/>
      <c r="R43" s="114"/>
    </row>
    <row r="44" spans="1:18" s="115" customFormat="1" x14ac:dyDescent="0.2">
      <c r="A44" s="111"/>
      <c r="B44" s="169" t="s">
        <v>204</v>
      </c>
      <c r="C44" s="113"/>
      <c r="D44" s="113"/>
      <c r="E44" s="113"/>
      <c r="F44" s="113"/>
      <c r="G44" s="113"/>
      <c r="H44" s="113"/>
      <c r="I44" s="113"/>
      <c r="J44" s="113"/>
      <c r="K44" s="113"/>
      <c r="L44" s="113"/>
      <c r="M44" s="113"/>
      <c r="N44" s="113"/>
      <c r="O44" s="113"/>
      <c r="P44" s="113"/>
      <c r="Q44" s="113"/>
      <c r="R44" s="114"/>
    </row>
    <row r="45" spans="1:18" s="115" customFormat="1" ht="15" customHeight="1" x14ac:dyDescent="0.2">
      <c r="A45" s="111"/>
      <c r="B45" s="112"/>
      <c r="C45" s="113"/>
      <c r="D45" s="113"/>
      <c r="E45" s="113"/>
      <c r="F45" s="113"/>
      <c r="G45" s="113"/>
      <c r="H45" s="113"/>
      <c r="I45" s="113"/>
      <c r="J45" s="113"/>
      <c r="K45" s="113"/>
      <c r="L45" s="113"/>
      <c r="M45" s="113"/>
      <c r="N45" s="113"/>
      <c r="O45" s="113"/>
      <c r="P45" s="113"/>
      <c r="Q45" s="113"/>
      <c r="R45" s="114"/>
    </row>
    <row r="46" spans="1:18" s="115" customFormat="1" x14ac:dyDescent="0.2">
      <c r="A46" s="111"/>
      <c r="B46" s="116"/>
      <c r="C46" s="113"/>
      <c r="D46" s="113"/>
      <c r="E46" s="113"/>
      <c r="F46" s="113"/>
      <c r="G46" s="113"/>
      <c r="H46" s="113"/>
      <c r="I46" s="113"/>
      <c r="J46" s="113"/>
      <c r="K46" s="113"/>
      <c r="L46" s="113"/>
      <c r="M46" s="289">
        <v>5</v>
      </c>
      <c r="N46" s="289"/>
      <c r="O46" s="289"/>
      <c r="P46" s="289"/>
      <c r="Q46" s="289"/>
      <c r="R46" s="114"/>
    </row>
    <row r="47" spans="1:18" s="115" customFormat="1" x14ac:dyDescent="0.2">
      <c r="A47" s="111"/>
      <c r="B47" s="118"/>
      <c r="C47" s="113"/>
      <c r="D47" s="113"/>
      <c r="E47" s="113"/>
      <c r="F47" s="113"/>
      <c r="G47" s="113"/>
      <c r="H47" s="113"/>
      <c r="I47" s="113"/>
      <c r="J47" s="113"/>
      <c r="K47" s="113"/>
      <c r="L47" s="113"/>
      <c r="M47" s="80"/>
      <c r="N47" s="80"/>
      <c r="O47" s="80"/>
      <c r="P47" s="80"/>
      <c r="Q47" s="80"/>
      <c r="R47" s="114"/>
    </row>
    <row r="48" spans="1:18" s="115" customFormat="1" x14ac:dyDescent="0.2">
      <c r="A48" s="101"/>
      <c r="B48" s="101"/>
      <c r="C48" s="101"/>
      <c r="D48" s="101"/>
      <c r="E48" s="101"/>
      <c r="F48" s="101"/>
      <c r="G48" s="101"/>
      <c r="H48" s="101"/>
      <c r="I48" s="101"/>
      <c r="J48" s="101"/>
      <c r="K48" s="101"/>
      <c r="L48" s="101"/>
      <c r="M48" s="101"/>
      <c r="N48" s="101"/>
      <c r="O48" s="101"/>
      <c r="P48" s="101"/>
      <c r="Q48" s="101"/>
      <c r="R48" s="101"/>
    </row>
    <row r="49" spans="1:18" ht="9" customHeight="1" x14ac:dyDescent="0.2"/>
    <row r="50" spans="1:18" s="115" customFormat="1" ht="9" customHeight="1" x14ac:dyDescent="0.2">
      <c r="A50" s="101"/>
      <c r="B50" s="101"/>
      <c r="C50" s="101"/>
      <c r="D50" s="101"/>
      <c r="E50" s="101"/>
      <c r="F50" s="101"/>
      <c r="G50" s="101"/>
      <c r="H50" s="101"/>
      <c r="I50" s="101"/>
      <c r="J50" s="101"/>
      <c r="K50" s="101"/>
      <c r="L50" s="101"/>
      <c r="M50" s="101"/>
      <c r="N50" s="101"/>
      <c r="O50" s="101"/>
      <c r="P50" s="101"/>
      <c r="Q50" s="101"/>
      <c r="R50" s="101"/>
    </row>
    <row r="84" spans="6:17" x14ac:dyDescent="0.2">
      <c r="F84" s="210"/>
      <c r="G84" s="210"/>
      <c r="H84" s="210"/>
      <c r="I84" s="210"/>
      <c r="J84" s="210"/>
      <c r="K84" s="210"/>
      <c r="L84" s="210"/>
      <c r="M84" s="210"/>
      <c r="N84" s="210"/>
      <c r="O84" s="210"/>
      <c r="P84" s="210"/>
      <c r="Q84" s="210"/>
    </row>
    <row r="85" spans="6:17" x14ac:dyDescent="0.2">
      <c r="F85" s="210"/>
      <c r="G85" s="210"/>
      <c r="H85" s="210"/>
      <c r="I85" s="210"/>
      <c r="J85" s="210"/>
      <c r="K85" s="210"/>
      <c r="L85" s="210"/>
      <c r="M85" s="210"/>
      <c r="N85" s="210"/>
      <c r="O85" s="210"/>
      <c r="P85" s="210"/>
    </row>
    <row r="86" spans="6:17" x14ac:dyDescent="0.2">
      <c r="F86" s="210"/>
      <c r="G86" s="210"/>
      <c r="H86" s="210"/>
      <c r="I86" s="210"/>
      <c r="J86" s="210"/>
      <c r="K86" s="210"/>
      <c r="L86" s="210"/>
      <c r="M86" s="210"/>
      <c r="N86" s="210"/>
      <c r="O86" s="210"/>
      <c r="P86" s="210"/>
    </row>
    <row r="87" spans="6:17" x14ac:dyDescent="0.2">
      <c r="F87" s="210"/>
      <c r="G87" s="210"/>
      <c r="H87" s="210"/>
      <c r="I87" s="210"/>
      <c r="J87" s="210"/>
      <c r="K87" s="210"/>
      <c r="L87" s="210"/>
      <c r="M87" s="210"/>
      <c r="N87" s="210"/>
      <c r="O87" s="210"/>
      <c r="P87" s="210"/>
    </row>
    <row r="88" spans="6:17" x14ac:dyDescent="0.2">
      <c r="F88" s="210"/>
      <c r="G88" s="210"/>
      <c r="H88" s="210"/>
      <c r="I88" s="210"/>
      <c r="J88" s="210"/>
      <c r="K88" s="210"/>
      <c r="L88" s="210"/>
      <c r="M88" s="210"/>
      <c r="N88" s="210"/>
      <c r="O88" s="210"/>
      <c r="P88" s="210"/>
    </row>
    <row r="89" spans="6:17" x14ac:dyDescent="0.2">
      <c r="F89" s="210"/>
      <c r="G89" s="210"/>
      <c r="H89" s="210"/>
      <c r="I89" s="210"/>
      <c r="J89" s="210"/>
      <c r="K89" s="210"/>
      <c r="L89" s="210"/>
      <c r="M89" s="210"/>
      <c r="N89" s="210"/>
      <c r="O89" s="210"/>
      <c r="P89" s="210"/>
    </row>
    <row r="90" spans="6:17" x14ac:dyDescent="0.2">
      <c r="F90" s="210"/>
      <c r="G90" s="210"/>
      <c r="H90" s="210"/>
      <c r="I90" s="210"/>
      <c r="J90" s="210"/>
      <c r="K90" s="210"/>
      <c r="L90" s="210"/>
      <c r="M90" s="210"/>
      <c r="N90" s="210"/>
      <c r="O90" s="210"/>
      <c r="P90" s="210"/>
    </row>
    <row r="91" spans="6:17" x14ac:dyDescent="0.2">
      <c r="F91" s="210"/>
      <c r="G91" s="210"/>
      <c r="H91" s="210"/>
      <c r="I91" s="210"/>
      <c r="J91" s="210"/>
      <c r="K91" s="210"/>
      <c r="L91" s="210"/>
      <c r="M91" s="210"/>
      <c r="N91" s="210"/>
      <c r="O91" s="210"/>
      <c r="P91" s="210"/>
    </row>
    <row r="92" spans="6:17" x14ac:dyDescent="0.2">
      <c r="F92" s="210"/>
      <c r="G92" s="210"/>
      <c r="H92" s="210"/>
      <c r="I92" s="210"/>
      <c r="J92" s="210"/>
      <c r="K92" s="210"/>
      <c r="L92" s="210"/>
      <c r="M92" s="210"/>
      <c r="N92" s="210"/>
      <c r="O92" s="210"/>
      <c r="P92" s="210"/>
    </row>
    <row r="93" spans="6:17" x14ac:dyDescent="0.2">
      <c r="F93" s="210"/>
      <c r="G93" s="210"/>
      <c r="H93" s="210"/>
      <c r="I93" s="210"/>
      <c r="J93" s="210"/>
      <c r="K93" s="210"/>
      <c r="L93" s="210"/>
      <c r="M93" s="210"/>
      <c r="N93" s="210"/>
      <c r="O93" s="210"/>
      <c r="P93" s="210"/>
    </row>
    <row r="94" spans="6:17" x14ac:dyDescent="0.2">
      <c r="F94" s="210"/>
      <c r="G94" s="210"/>
      <c r="H94" s="210"/>
      <c r="I94" s="210"/>
      <c r="J94" s="210"/>
      <c r="K94" s="210"/>
      <c r="L94" s="210"/>
      <c r="M94" s="210"/>
      <c r="N94" s="210"/>
      <c r="O94" s="210"/>
      <c r="P94" s="210"/>
    </row>
    <row r="95" spans="6:17" x14ac:dyDescent="0.2">
      <c r="F95" s="210"/>
      <c r="G95" s="210"/>
      <c r="H95" s="210"/>
      <c r="I95" s="210"/>
      <c r="J95" s="210"/>
      <c r="K95" s="210"/>
      <c r="L95" s="210"/>
      <c r="M95" s="210"/>
      <c r="N95" s="210"/>
      <c r="O95" s="210"/>
      <c r="P95" s="210"/>
    </row>
    <row r="96" spans="6:17" x14ac:dyDescent="0.2">
      <c r="F96" s="210"/>
      <c r="G96" s="210"/>
      <c r="H96" s="210"/>
      <c r="I96" s="210"/>
      <c r="J96" s="210"/>
      <c r="K96" s="210"/>
      <c r="L96" s="210"/>
      <c r="M96" s="210"/>
      <c r="N96" s="210"/>
      <c r="O96" s="210"/>
      <c r="P96" s="210"/>
    </row>
    <row r="97" spans="6:16" x14ac:dyDescent="0.2">
      <c r="F97" s="210"/>
      <c r="G97" s="210"/>
      <c r="H97" s="210"/>
      <c r="I97" s="210"/>
      <c r="J97" s="210"/>
      <c r="K97" s="210"/>
      <c r="L97" s="210"/>
      <c r="M97" s="210"/>
      <c r="N97" s="210"/>
      <c r="O97" s="210"/>
      <c r="P97" s="210"/>
    </row>
    <row r="98" spans="6:16" x14ac:dyDescent="0.2">
      <c r="F98" s="210"/>
      <c r="G98" s="210"/>
      <c r="H98" s="210"/>
      <c r="I98" s="210"/>
      <c r="J98" s="210"/>
      <c r="K98" s="210"/>
      <c r="L98" s="210"/>
      <c r="M98" s="210"/>
      <c r="N98" s="210"/>
      <c r="O98" s="210"/>
      <c r="P98" s="210"/>
    </row>
    <row r="99" spans="6:16" x14ac:dyDescent="0.2">
      <c r="F99" s="210"/>
      <c r="G99" s="210"/>
      <c r="H99" s="210"/>
      <c r="I99" s="210"/>
      <c r="J99" s="210"/>
      <c r="K99" s="210"/>
      <c r="L99" s="210"/>
      <c r="M99" s="210"/>
      <c r="N99" s="210"/>
      <c r="O99" s="210"/>
      <c r="P99" s="210"/>
    </row>
    <row r="100" spans="6:16" x14ac:dyDescent="0.2">
      <c r="F100" s="210"/>
      <c r="G100" s="210"/>
      <c r="H100" s="210"/>
      <c r="I100" s="210"/>
      <c r="J100" s="210"/>
      <c r="K100" s="210"/>
      <c r="L100" s="210"/>
      <c r="M100" s="210"/>
      <c r="N100" s="210"/>
      <c r="O100" s="210"/>
      <c r="P100" s="210"/>
    </row>
    <row r="101" spans="6:16" x14ac:dyDescent="0.2">
      <c r="F101" s="210"/>
      <c r="G101" s="210"/>
      <c r="H101" s="210"/>
      <c r="I101" s="210"/>
      <c r="J101" s="210"/>
      <c r="K101" s="210"/>
      <c r="L101" s="210"/>
      <c r="M101" s="210"/>
      <c r="N101" s="210"/>
      <c r="O101" s="210"/>
      <c r="P101" s="210"/>
    </row>
    <row r="102" spans="6:16" x14ac:dyDescent="0.2">
      <c r="F102" s="210"/>
      <c r="G102" s="210"/>
      <c r="H102" s="210"/>
      <c r="I102" s="210"/>
      <c r="J102" s="210"/>
      <c r="K102" s="210"/>
      <c r="L102" s="210"/>
      <c r="M102" s="210"/>
      <c r="N102" s="210"/>
      <c r="O102" s="210"/>
      <c r="P102" s="210"/>
    </row>
    <row r="103" spans="6:16" x14ac:dyDescent="0.2">
      <c r="F103" s="210"/>
      <c r="G103" s="210"/>
      <c r="H103" s="210"/>
      <c r="I103" s="210"/>
      <c r="J103" s="210"/>
      <c r="K103" s="210"/>
      <c r="L103" s="210"/>
      <c r="M103" s="210"/>
      <c r="N103" s="210"/>
      <c r="O103" s="210"/>
      <c r="P103" s="210"/>
    </row>
    <row r="104" spans="6:16" x14ac:dyDescent="0.2">
      <c r="F104" s="210"/>
      <c r="G104" s="210"/>
      <c r="H104" s="210"/>
      <c r="I104" s="210"/>
      <c r="J104" s="210"/>
      <c r="K104" s="210"/>
      <c r="L104" s="210"/>
      <c r="M104" s="210"/>
      <c r="N104" s="210"/>
      <c r="O104" s="210"/>
      <c r="P104" s="210"/>
    </row>
    <row r="105" spans="6:16" x14ac:dyDescent="0.2">
      <c r="F105" s="210"/>
      <c r="G105" s="210"/>
      <c r="H105" s="210"/>
      <c r="I105" s="210"/>
      <c r="J105" s="210"/>
      <c r="K105" s="210"/>
      <c r="L105" s="210"/>
      <c r="M105" s="210"/>
      <c r="N105" s="210"/>
      <c r="O105" s="210"/>
      <c r="P105" s="210"/>
    </row>
    <row r="106" spans="6:16" x14ac:dyDescent="0.2">
      <c r="F106" s="210"/>
      <c r="G106" s="210"/>
      <c r="H106" s="210"/>
      <c r="I106" s="210"/>
      <c r="J106" s="210"/>
      <c r="K106" s="210"/>
      <c r="L106" s="210"/>
      <c r="M106" s="210"/>
      <c r="N106" s="210"/>
      <c r="O106" s="210"/>
      <c r="P106" s="210"/>
    </row>
  </sheetData>
  <sheetProtection selectLockedCells="1" selectUnlockedCells="1"/>
  <mergeCells count="14">
    <mergeCell ref="M46:Q46"/>
    <mergeCell ref="P10:P11"/>
    <mergeCell ref="Q10:Q11"/>
    <mergeCell ref="B9:D11"/>
    <mergeCell ref="B7:Q7"/>
    <mergeCell ref="F9:F11"/>
    <mergeCell ref="G9:M9"/>
    <mergeCell ref="G10:J10"/>
    <mergeCell ref="K10:K11"/>
    <mergeCell ref="L10:L11"/>
    <mergeCell ref="M10:M11"/>
    <mergeCell ref="N9:Q9"/>
    <mergeCell ref="N10:N11"/>
    <mergeCell ref="O10:O11"/>
  </mergeCells>
  <pageMargins left="0" right="0" top="0" bottom="0" header="0.51180555555555551" footer="0.51180555555555551"/>
  <pageSetup paperSize="9" scale="96" firstPageNumber="0" orientation="landscape" r:id="rId1"/>
  <headerFooter alignWithMargins="0"/>
  <ignoredErrors>
    <ignoredError sqref="J36 M36 Q36 J39 M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D83C-7290-435C-8363-B0F42127DF84}">
  <sheetPr codeName="Hoja10"/>
  <dimension ref="A1:S109"/>
  <sheetViews>
    <sheetView workbookViewId="0"/>
  </sheetViews>
  <sheetFormatPr baseColWidth="10" defaultColWidth="9.140625" defaultRowHeight="12" x14ac:dyDescent="0.2"/>
  <cols>
    <col min="1" max="1" width="5.7109375" style="101" customWidth="1"/>
    <col min="2" max="2" width="15" style="101" customWidth="1"/>
    <col min="3" max="3" width="2.85546875" style="101" customWidth="1"/>
    <col min="4" max="4" width="7.140625" style="101" customWidth="1"/>
    <col min="5" max="5" width="29.42578125" style="101" customWidth="1"/>
    <col min="6" max="12" width="12.28515625" style="101" customWidth="1"/>
    <col min="13" max="15" width="5.7109375" style="101" customWidth="1"/>
    <col min="16" max="16" width="10.7109375" style="101" customWidth="1"/>
    <col min="17" max="17" width="2" style="101" customWidth="1"/>
    <col min="18" max="16384" width="9.140625" style="101"/>
  </cols>
  <sheetData>
    <row r="1" spans="1:19" ht="17.25" customHeight="1" x14ac:dyDescent="0.2">
      <c r="A1" s="99"/>
      <c r="B1" s="99"/>
      <c r="C1" s="99"/>
      <c r="D1" s="99"/>
      <c r="E1" s="99"/>
      <c r="F1" s="99"/>
      <c r="G1" s="99"/>
      <c r="H1" s="99"/>
      <c r="I1" s="99"/>
      <c r="J1" s="99"/>
      <c r="K1" s="99"/>
      <c r="L1" s="99"/>
      <c r="M1" s="99"/>
    </row>
    <row r="2" spans="1:19" ht="24" customHeight="1" x14ac:dyDescent="0.2">
      <c r="A2" s="99"/>
      <c r="B2" s="99"/>
      <c r="C2" s="99"/>
      <c r="D2" s="99"/>
      <c r="E2" s="99"/>
      <c r="F2" s="99"/>
      <c r="G2" s="99"/>
      <c r="H2" s="99"/>
      <c r="I2" s="99"/>
      <c r="J2" s="99"/>
      <c r="K2" s="99"/>
      <c r="L2" s="99"/>
      <c r="M2" s="99"/>
      <c r="S2" s="104"/>
    </row>
    <row r="3" spans="1:19" ht="21" customHeight="1" x14ac:dyDescent="0.2">
      <c r="A3" s="99"/>
      <c r="B3" s="99"/>
      <c r="C3" s="99"/>
      <c r="D3" s="102"/>
      <c r="E3" s="102"/>
      <c r="F3" s="99"/>
      <c r="G3" s="99"/>
      <c r="H3" s="99"/>
      <c r="I3" s="99"/>
      <c r="J3" s="99"/>
      <c r="K3" s="99"/>
      <c r="L3" s="99"/>
      <c r="M3" s="99"/>
    </row>
    <row r="4" spans="1:19" ht="18" customHeight="1" x14ac:dyDescent="0.2">
      <c r="A4" s="99"/>
      <c r="B4" s="57" t="s">
        <v>205</v>
      </c>
      <c r="C4" s="99"/>
      <c r="D4" s="100"/>
      <c r="E4" s="100"/>
      <c r="F4" s="103"/>
      <c r="G4" s="103"/>
      <c r="H4" s="103"/>
      <c r="I4" s="103"/>
      <c r="J4" s="103"/>
      <c r="K4" s="103"/>
      <c r="L4" s="106"/>
      <c r="M4" s="103"/>
    </row>
    <row r="5" spans="1:19" ht="3" customHeight="1" thickBot="1" x14ac:dyDescent="0.25">
      <c r="A5" s="99"/>
      <c r="B5" s="122"/>
      <c r="C5" s="122"/>
      <c r="D5" s="123"/>
      <c r="E5" s="123"/>
      <c r="F5" s="123"/>
      <c r="G5" s="123"/>
      <c r="H5" s="123"/>
      <c r="I5" s="123"/>
      <c r="J5" s="123"/>
      <c r="K5" s="123"/>
      <c r="L5" s="123"/>
      <c r="M5" s="100"/>
    </row>
    <row r="6" spans="1:19" ht="13.9" customHeight="1" x14ac:dyDescent="0.2">
      <c r="A6" s="99"/>
      <c r="B6" s="99"/>
      <c r="C6" s="99"/>
      <c r="D6" s="100"/>
      <c r="E6" s="100"/>
      <c r="F6" s="100"/>
      <c r="G6" s="100"/>
      <c r="H6" s="100"/>
      <c r="I6" s="100"/>
      <c r="J6" s="100"/>
      <c r="K6" s="100"/>
      <c r="L6" s="100"/>
      <c r="M6" s="100"/>
    </row>
    <row r="7" spans="1:19" ht="18.75" customHeight="1" x14ac:dyDescent="0.2">
      <c r="A7" s="99"/>
      <c r="B7" s="292" t="s">
        <v>127</v>
      </c>
      <c r="C7" s="293"/>
      <c r="D7" s="293"/>
      <c r="E7" s="293"/>
      <c r="F7" s="293"/>
      <c r="G7" s="293"/>
      <c r="H7" s="293"/>
      <c r="I7" s="293"/>
      <c r="J7" s="293"/>
      <c r="K7" s="293"/>
      <c r="L7" s="294"/>
      <c r="M7" s="100"/>
    </row>
    <row r="8" spans="1:19" ht="3" customHeight="1" x14ac:dyDescent="0.2">
      <c r="A8" s="99"/>
      <c r="B8" s="107"/>
      <c r="C8" s="107"/>
      <c r="D8" s="107"/>
      <c r="E8" s="107"/>
      <c r="F8" s="107"/>
      <c r="G8" s="107"/>
      <c r="H8" s="107"/>
      <c r="I8" s="107"/>
      <c r="J8" s="107"/>
      <c r="K8" s="107"/>
      <c r="L8" s="107"/>
      <c r="M8" s="100"/>
    </row>
    <row r="9" spans="1:19" ht="12" customHeight="1" x14ac:dyDescent="0.2">
      <c r="A9" s="99"/>
      <c r="B9" s="291" t="s">
        <v>82</v>
      </c>
      <c r="C9" s="291"/>
      <c r="D9" s="291"/>
      <c r="E9" s="61"/>
      <c r="F9" s="290" t="s">
        <v>102</v>
      </c>
      <c r="G9" s="295" t="s">
        <v>60</v>
      </c>
      <c r="H9" s="295"/>
      <c r="I9" s="295" t="s">
        <v>61</v>
      </c>
      <c r="J9" s="295"/>
      <c r="K9" s="295"/>
      <c r="L9" s="295"/>
      <c r="M9" s="100"/>
    </row>
    <row r="10" spans="1:19" ht="26.45" customHeight="1" x14ac:dyDescent="0.2">
      <c r="A10" s="99"/>
      <c r="B10" s="291"/>
      <c r="C10" s="291"/>
      <c r="D10" s="291"/>
      <c r="E10" s="61"/>
      <c r="F10" s="290"/>
      <c r="G10" s="126" t="s">
        <v>26</v>
      </c>
      <c r="H10" s="126" t="s">
        <v>99</v>
      </c>
      <c r="I10" s="126" t="s">
        <v>62</v>
      </c>
      <c r="J10" s="126" t="s">
        <v>63</v>
      </c>
      <c r="K10" s="126" t="s">
        <v>26</v>
      </c>
      <c r="L10" s="126" t="s">
        <v>99</v>
      </c>
      <c r="M10" s="100"/>
    </row>
    <row r="11" spans="1:19" ht="12.6" customHeight="1" x14ac:dyDescent="0.2">
      <c r="A11" s="99"/>
      <c r="B11" s="67" t="s">
        <v>27</v>
      </c>
      <c r="C11" s="68"/>
      <c r="D11" s="69"/>
      <c r="E11" s="69"/>
      <c r="F11" s="69"/>
      <c r="G11" s="70"/>
      <c r="H11" s="70"/>
      <c r="I11" s="70"/>
      <c r="J11" s="70"/>
      <c r="K11" s="70"/>
      <c r="L11" s="70"/>
      <c r="M11" s="100"/>
    </row>
    <row r="12" spans="1:19" ht="12.75" customHeight="1" x14ac:dyDescent="0.2">
      <c r="A12" s="99"/>
      <c r="B12" s="34" t="s">
        <v>28</v>
      </c>
      <c r="C12" s="35"/>
      <c r="D12" s="35"/>
      <c r="E12" s="35"/>
      <c r="F12" s="35">
        <v>37437</v>
      </c>
      <c r="G12" s="35">
        <v>31003</v>
      </c>
      <c r="H12" s="161">
        <f t="shared" ref="H12:H34" si="0">IF(F12=0,0,G12/F12)</f>
        <v>0.82813793840318406</v>
      </c>
      <c r="I12" s="35">
        <v>4986</v>
      </c>
      <c r="J12" s="35">
        <v>1448</v>
      </c>
      <c r="K12" s="35">
        <v>6434</v>
      </c>
      <c r="L12" s="161">
        <f t="shared" ref="L12:L34" si="1">IF(F12=0,0,K12/F12)</f>
        <v>0.171862061596816</v>
      </c>
      <c r="M12" s="100"/>
    </row>
    <row r="13" spans="1:19" ht="12.75" customHeight="1" x14ac:dyDescent="0.2">
      <c r="A13" s="99"/>
      <c r="B13" s="34" t="s">
        <v>29</v>
      </c>
      <c r="C13" s="35"/>
      <c r="D13" s="35"/>
      <c r="E13" s="35"/>
      <c r="F13" s="35">
        <v>26969</v>
      </c>
      <c r="G13" s="35">
        <v>22368</v>
      </c>
      <c r="H13" s="161">
        <f t="shared" si="0"/>
        <v>0.82939671474656085</v>
      </c>
      <c r="I13" s="35">
        <v>1888</v>
      </c>
      <c r="J13" s="35">
        <v>2713</v>
      </c>
      <c r="K13" s="35">
        <v>4601</v>
      </c>
      <c r="L13" s="161">
        <f t="shared" si="1"/>
        <v>0.17060328525343912</v>
      </c>
      <c r="M13" s="100"/>
    </row>
    <row r="14" spans="1:19" ht="12.6" customHeight="1" x14ac:dyDescent="0.2">
      <c r="A14" s="99"/>
      <c r="B14" s="67" t="s">
        <v>30</v>
      </c>
      <c r="C14" s="71"/>
      <c r="D14" s="69"/>
      <c r="E14" s="69"/>
      <c r="F14" s="69"/>
      <c r="G14" s="69"/>
      <c r="H14" s="162"/>
      <c r="I14" s="69"/>
      <c r="J14" s="69"/>
      <c r="K14" s="69"/>
      <c r="L14" s="162"/>
      <c r="M14" s="100"/>
    </row>
    <row r="15" spans="1:19" ht="12.75" customHeight="1" x14ac:dyDescent="0.2">
      <c r="A15" s="99"/>
      <c r="B15" s="34" t="s">
        <v>31</v>
      </c>
      <c r="C15" s="35"/>
      <c r="D15" s="35"/>
      <c r="E15" s="35"/>
      <c r="F15" s="35">
        <v>103306</v>
      </c>
      <c r="G15" s="35">
        <v>91341</v>
      </c>
      <c r="H15" s="161">
        <f t="shared" si="0"/>
        <v>0.88417904090759492</v>
      </c>
      <c r="I15" s="35">
        <v>5442</v>
      </c>
      <c r="J15" s="35">
        <v>6523</v>
      </c>
      <c r="K15" s="35">
        <v>11965</v>
      </c>
      <c r="L15" s="161">
        <f t="shared" si="1"/>
        <v>0.11582095909240508</v>
      </c>
      <c r="M15" s="100"/>
    </row>
    <row r="16" spans="1:19" ht="12.6" customHeight="1" x14ac:dyDescent="0.2">
      <c r="A16" s="99"/>
      <c r="B16" s="67" t="s">
        <v>32</v>
      </c>
      <c r="C16" s="71"/>
      <c r="D16" s="69"/>
      <c r="E16" s="69"/>
      <c r="F16" s="69"/>
      <c r="G16" s="69"/>
      <c r="H16" s="162"/>
      <c r="I16" s="69"/>
      <c r="J16" s="69"/>
      <c r="K16" s="69"/>
      <c r="L16" s="162"/>
      <c r="M16" s="100"/>
    </row>
    <row r="17" spans="1:13" ht="12.75" customHeight="1" x14ac:dyDescent="0.2">
      <c r="A17" s="99"/>
      <c r="B17" s="34" t="s">
        <v>33</v>
      </c>
      <c r="C17" s="35"/>
      <c r="D17" s="35"/>
      <c r="E17" s="35"/>
      <c r="F17" s="35">
        <v>96305</v>
      </c>
      <c r="G17" s="35">
        <v>84573</v>
      </c>
      <c r="H17" s="161">
        <f t="shared" si="0"/>
        <v>0.87817870307876023</v>
      </c>
      <c r="I17" s="35">
        <v>4814</v>
      </c>
      <c r="J17" s="35">
        <v>6918</v>
      </c>
      <c r="K17" s="35">
        <v>11732</v>
      </c>
      <c r="L17" s="161">
        <f t="shared" si="1"/>
        <v>0.12182129692123982</v>
      </c>
      <c r="M17" s="100"/>
    </row>
    <row r="18" spans="1:13" ht="12.75" customHeight="1" x14ac:dyDescent="0.2">
      <c r="A18" s="99"/>
      <c r="B18" s="34" t="s">
        <v>34</v>
      </c>
      <c r="C18" s="35"/>
      <c r="D18" s="35"/>
      <c r="E18" s="35"/>
      <c r="F18" s="35">
        <v>63171</v>
      </c>
      <c r="G18" s="35">
        <v>57613</v>
      </c>
      <c r="H18" s="161">
        <f t="shared" si="0"/>
        <v>0.91201658989093093</v>
      </c>
      <c r="I18" s="35">
        <v>2358</v>
      </c>
      <c r="J18" s="35">
        <v>3200</v>
      </c>
      <c r="K18" s="35">
        <v>5558</v>
      </c>
      <c r="L18" s="161">
        <f t="shared" si="1"/>
        <v>8.798341010906903E-2</v>
      </c>
      <c r="M18" s="100"/>
    </row>
    <row r="19" spans="1:13" ht="12.6" customHeight="1" x14ac:dyDescent="0.2">
      <c r="A19" s="99"/>
      <c r="B19" s="67" t="s">
        <v>35</v>
      </c>
      <c r="C19" s="71"/>
      <c r="D19" s="69"/>
      <c r="E19" s="69"/>
      <c r="F19" s="69"/>
      <c r="G19" s="69"/>
      <c r="H19" s="162"/>
      <c r="I19" s="69"/>
      <c r="J19" s="69"/>
      <c r="K19" s="69"/>
      <c r="L19" s="162"/>
      <c r="M19" s="100"/>
    </row>
    <row r="20" spans="1:13" ht="12.75" customHeight="1" x14ac:dyDescent="0.2">
      <c r="A20" s="99"/>
      <c r="B20" s="34" t="s">
        <v>36</v>
      </c>
      <c r="C20" s="35"/>
      <c r="D20" s="35"/>
      <c r="E20" s="35"/>
      <c r="F20" s="35">
        <v>101205</v>
      </c>
      <c r="G20" s="35">
        <v>93310</v>
      </c>
      <c r="H20" s="161">
        <f t="shared" si="0"/>
        <v>0.92199002025591625</v>
      </c>
      <c r="I20" s="35">
        <v>4886</v>
      </c>
      <c r="J20" s="35">
        <v>3009</v>
      </c>
      <c r="K20" s="35">
        <v>7895</v>
      </c>
      <c r="L20" s="161">
        <f t="shared" si="1"/>
        <v>7.8009979744083788E-2</v>
      </c>
      <c r="M20" s="100"/>
    </row>
    <row r="21" spans="1:13" ht="12.75" customHeight="1" x14ac:dyDescent="0.2">
      <c r="A21" s="99"/>
      <c r="B21" s="34" t="s">
        <v>37</v>
      </c>
      <c r="C21" s="35"/>
      <c r="D21" s="35"/>
      <c r="E21" s="35"/>
      <c r="F21" s="35">
        <v>55013</v>
      </c>
      <c r="G21" s="35">
        <v>48380</v>
      </c>
      <c r="H21" s="161">
        <f t="shared" si="0"/>
        <v>0.87942849871848472</v>
      </c>
      <c r="I21" s="35">
        <v>1852</v>
      </c>
      <c r="J21" s="35">
        <v>4781</v>
      </c>
      <c r="K21" s="35">
        <v>6633</v>
      </c>
      <c r="L21" s="161">
        <f t="shared" si="1"/>
        <v>0.12057150128151528</v>
      </c>
      <c r="M21" s="100"/>
    </row>
    <row r="22" spans="1:13" ht="12.75" customHeight="1" x14ac:dyDescent="0.2">
      <c r="A22" s="99"/>
      <c r="B22" s="34" t="s">
        <v>38</v>
      </c>
      <c r="C22" s="35"/>
      <c r="D22" s="35"/>
      <c r="E22" s="35"/>
      <c r="F22" s="35">
        <v>171676</v>
      </c>
      <c r="G22" s="35">
        <v>163576</v>
      </c>
      <c r="H22" s="161">
        <f t="shared" si="0"/>
        <v>0.95281809921014005</v>
      </c>
      <c r="I22" s="35">
        <v>3903</v>
      </c>
      <c r="J22" s="35">
        <v>4197</v>
      </c>
      <c r="K22" s="35">
        <v>8100</v>
      </c>
      <c r="L22" s="161">
        <f t="shared" si="1"/>
        <v>4.7181900789859968E-2</v>
      </c>
      <c r="M22" s="100"/>
    </row>
    <row r="23" spans="1:13" ht="12.75" customHeight="1" x14ac:dyDescent="0.2">
      <c r="A23" s="99"/>
      <c r="B23" s="34" t="s">
        <v>39</v>
      </c>
      <c r="C23" s="35"/>
      <c r="D23" s="35"/>
      <c r="E23" s="35"/>
      <c r="F23" s="35">
        <v>624754</v>
      </c>
      <c r="G23" s="35">
        <v>597069</v>
      </c>
      <c r="H23" s="161">
        <f t="shared" si="0"/>
        <v>0.95568655822931903</v>
      </c>
      <c r="I23" s="35">
        <v>4925</v>
      </c>
      <c r="J23" s="35">
        <v>22760</v>
      </c>
      <c r="K23" s="35">
        <v>27685</v>
      </c>
      <c r="L23" s="161">
        <f t="shared" si="1"/>
        <v>4.4313441770680938E-2</v>
      </c>
      <c r="M23" s="100"/>
    </row>
    <row r="24" spans="1:13" ht="12.6" customHeight="1" x14ac:dyDescent="0.2">
      <c r="A24" s="99"/>
      <c r="B24" s="67" t="s">
        <v>40</v>
      </c>
      <c r="C24" s="71"/>
      <c r="D24" s="69"/>
      <c r="E24" s="69"/>
      <c r="F24" s="69"/>
      <c r="G24" s="69"/>
      <c r="H24" s="162"/>
      <c r="I24" s="69"/>
      <c r="J24" s="69"/>
      <c r="K24" s="69"/>
      <c r="L24" s="162"/>
      <c r="M24" s="100"/>
    </row>
    <row r="25" spans="1:13" ht="12.75" customHeight="1" x14ac:dyDescent="0.2">
      <c r="A25" s="99"/>
      <c r="B25" s="34" t="s">
        <v>41</v>
      </c>
      <c r="C25" s="35"/>
      <c r="D25" s="35"/>
      <c r="E25" s="35"/>
      <c r="F25" s="35">
        <v>30215</v>
      </c>
      <c r="G25" s="35">
        <v>23779</v>
      </c>
      <c r="H25" s="161">
        <f t="shared" si="0"/>
        <v>0.78699321529041866</v>
      </c>
      <c r="I25" s="35">
        <v>4856</v>
      </c>
      <c r="J25" s="35">
        <v>1580</v>
      </c>
      <c r="K25" s="35">
        <v>6436</v>
      </c>
      <c r="L25" s="161">
        <f t="shared" si="1"/>
        <v>0.21300678470958134</v>
      </c>
      <c r="M25" s="100"/>
    </row>
    <row r="26" spans="1:13" ht="12.6" customHeight="1" x14ac:dyDescent="0.2">
      <c r="A26" s="99"/>
      <c r="B26" s="67" t="s">
        <v>42</v>
      </c>
      <c r="C26" s="71"/>
      <c r="D26" s="69"/>
      <c r="E26" s="69"/>
      <c r="F26" s="69"/>
      <c r="G26" s="69"/>
      <c r="H26" s="162"/>
      <c r="I26" s="69"/>
      <c r="J26" s="69"/>
      <c r="K26" s="69"/>
      <c r="L26" s="162"/>
      <c r="M26" s="100"/>
    </row>
    <row r="27" spans="1:13" ht="12.75" customHeight="1" x14ac:dyDescent="0.2">
      <c r="A27" s="99"/>
      <c r="B27" s="34" t="s">
        <v>43</v>
      </c>
      <c r="C27" s="35"/>
      <c r="D27" s="35"/>
      <c r="E27" s="35"/>
      <c r="F27" s="35">
        <v>42687</v>
      </c>
      <c r="G27" s="35">
        <v>36978</v>
      </c>
      <c r="H27" s="161">
        <f t="shared" si="0"/>
        <v>0.86625904842223633</v>
      </c>
      <c r="I27" s="35">
        <v>1425</v>
      </c>
      <c r="J27" s="35">
        <v>4284</v>
      </c>
      <c r="K27" s="35">
        <v>5709</v>
      </c>
      <c r="L27" s="161">
        <f t="shared" si="1"/>
        <v>0.13374095157776372</v>
      </c>
      <c r="M27" s="100"/>
    </row>
    <row r="28" spans="1:13" ht="12.75" customHeight="1" x14ac:dyDescent="0.2">
      <c r="A28" s="99"/>
      <c r="B28" s="34" t="s">
        <v>44</v>
      </c>
      <c r="C28" s="35"/>
      <c r="D28" s="35"/>
      <c r="E28" s="35"/>
      <c r="F28" s="35">
        <v>36207</v>
      </c>
      <c r="G28" s="35">
        <v>27637</v>
      </c>
      <c r="H28" s="161">
        <f t="shared" si="0"/>
        <v>0.76330543817493857</v>
      </c>
      <c r="I28" s="35">
        <v>2678</v>
      </c>
      <c r="J28" s="35">
        <v>5892</v>
      </c>
      <c r="K28" s="35">
        <v>8570</v>
      </c>
      <c r="L28" s="161">
        <f t="shared" si="1"/>
        <v>0.23669456182506146</v>
      </c>
      <c r="M28" s="100"/>
    </row>
    <row r="29" spans="1:13" ht="12.75" customHeight="1" x14ac:dyDescent="0.2">
      <c r="A29" s="99"/>
      <c r="B29" s="34" t="s">
        <v>96</v>
      </c>
      <c r="C29" s="35"/>
      <c r="D29" s="35"/>
      <c r="E29" s="35"/>
      <c r="F29" s="35">
        <v>26281</v>
      </c>
      <c r="G29" s="35">
        <v>14478</v>
      </c>
      <c r="H29" s="161">
        <f t="shared" si="0"/>
        <v>0.55089227959362275</v>
      </c>
      <c r="I29" s="35">
        <v>4449</v>
      </c>
      <c r="J29" s="35">
        <v>7354</v>
      </c>
      <c r="K29" s="35">
        <v>11803</v>
      </c>
      <c r="L29" s="161">
        <f t="shared" si="1"/>
        <v>0.44910772040637725</v>
      </c>
      <c r="M29" s="100"/>
    </row>
    <row r="30" spans="1:13" ht="12.75" customHeight="1" x14ac:dyDescent="0.2">
      <c r="A30" s="99"/>
      <c r="B30" s="34" t="s">
        <v>45</v>
      </c>
      <c r="C30" s="35"/>
      <c r="D30" s="35"/>
      <c r="E30" s="35"/>
      <c r="F30" s="35">
        <v>40352</v>
      </c>
      <c r="G30" s="35">
        <v>29060</v>
      </c>
      <c r="H30" s="161">
        <f t="shared" si="0"/>
        <v>0.72016256938937351</v>
      </c>
      <c r="I30" s="35">
        <v>2273</v>
      </c>
      <c r="J30" s="35">
        <v>9019</v>
      </c>
      <c r="K30" s="35">
        <v>11292</v>
      </c>
      <c r="L30" s="161">
        <f t="shared" si="1"/>
        <v>0.27983743061062649</v>
      </c>
      <c r="M30" s="100"/>
    </row>
    <row r="31" spans="1:13" ht="12.6" customHeight="1" x14ac:dyDescent="0.2">
      <c r="A31" s="99"/>
      <c r="B31" s="67" t="s">
        <v>46</v>
      </c>
      <c r="C31" s="71"/>
      <c r="D31" s="69"/>
      <c r="E31" s="69"/>
      <c r="F31" s="69"/>
      <c r="G31" s="69"/>
      <c r="H31" s="162"/>
      <c r="I31" s="69"/>
      <c r="J31" s="69"/>
      <c r="K31" s="69"/>
      <c r="L31" s="162"/>
      <c r="M31" s="100"/>
    </row>
    <row r="32" spans="1:13" ht="12.75" customHeight="1" x14ac:dyDescent="0.2">
      <c r="A32" s="99"/>
      <c r="B32" s="34" t="s">
        <v>47</v>
      </c>
      <c r="C32" s="35"/>
      <c r="D32" s="35"/>
      <c r="E32" s="35"/>
      <c r="F32" s="35">
        <v>257479</v>
      </c>
      <c r="G32" s="35">
        <v>234932</v>
      </c>
      <c r="H32" s="161">
        <f t="shared" si="0"/>
        <v>0.91243169345849562</v>
      </c>
      <c r="I32" s="35">
        <v>10817</v>
      </c>
      <c r="J32" s="35">
        <v>11730</v>
      </c>
      <c r="K32" s="35">
        <v>22547</v>
      </c>
      <c r="L32" s="161">
        <f t="shared" si="1"/>
        <v>8.7568306541504354E-2</v>
      </c>
      <c r="M32" s="100"/>
    </row>
    <row r="33" spans="1:13" ht="12.6" customHeight="1" x14ac:dyDescent="0.2">
      <c r="A33" s="99"/>
      <c r="B33" s="67" t="s">
        <v>48</v>
      </c>
      <c r="C33" s="71"/>
      <c r="D33" s="69"/>
      <c r="E33" s="69"/>
      <c r="F33" s="69"/>
      <c r="G33" s="69"/>
      <c r="H33" s="162"/>
      <c r="I33" s="69"/>
      <c r="J33" s="69"/>
      <c r="K33" s="69"/>
      <c r="L33" s="162"/>
      <c r="M33" s="100"/>
    </row>
    <row r="34" spans="1:13" ht="12.75" customHeight="1" x14ac:dyDescent="0.2">
      <c r="A34" s="99"/>
      <c r="B34" s="34" t="s">
        <v>49</v>
      </c>
      <c r="C34" s="35"/>
      <c r="D34" s="35"/>
      <c r="E34" s="35"/>
      <c r="F34" s="35">
        <v>201122</v>
      </c>
      <c r="G34" s="35">
        <v>172899</v>
      </c>
      <c r="H34" s="161">
        <f t="shared" si="0"/>
        <v>0.8596722387406649</v>
      </c>
      <c r="I34" s="35">
        <v>19249</v>
      </c>
      <c r="J34" s="35">
        <v>8974</v>
      </c>
      <c r="K34" s="35">
        <v>28223</v>
      </c>
      <c r="L34" s="161">
        <f t="shared" si="1"/>
        <v>0.14032776125933513</v>
      </c>
      <c r="M34" s="100"/>
    </row>
    <row r="35" spans="1:13" ht="12.75" customHeight="1" x14ac:dyDescent="0.2">
      <c r="A35" s="99"/>
      <c r="B35" s="34" t="s">
        <v>50</v>
      </c>
      <c r="C35" s="35"/>
      <c r="D35" s="35"/>
      <c r="E35" s="35"/>
      <c r="F35" s="35">
        <v>834</v>
      </c>
      <c r="G35" s="35">
        <v>834</v>
      </c>
      <c r="H35" s="161">
        <f>IF(F35=0,0,G35/F35)</f>
        <v>1</v>
      </c>
      <c r="I35" s="35">
        <v>0</v>
      </c>
      <c r="J35" s="35">
        <v>0</v>
      </c>
      <c r="K35" s="35">
        <v>0</v>
      </c>
      <c r="L35" s="161">
        <f>IF(F35=0,0,K35/F35)</f>
        <v>0</v>
      </c>
      <c r="M35" s="100"/>
    </row>
    <row r="36" spans="1:13" ht="12.75" customHeight="1" x14ac:dyDescent="0.2">
      <c r="A36" s="99"/>
      <c r="B36" s="34" t="s">
        <v>51</v>
      </c>
      <c r="C36" s="35"/>
      <c r="D36" s="35"/>
      <c r="E36" s="35"/>
      <c r="F36" s="35">
        <v>93516</v>
      </c>
      <c r="G36" s="35">
        <v>79615</v>
      </c>
      <c r="H36" s="161">
        <f>IF(F36=0,0,G36/F36)</f>
        <v>0.85135164036100774</v>
      </c>
      <c r="I36" s="35">
        <v>5029</v>
      </c>
      <c r="J36" s="35">
        <v>8872</v>
      </c>
      <c r="K36" s="35">
        <v>13901</v>
      </c>
      <c r="L36" s="161">
        <f>IF(F36=0,0,K36/F36)</f>
        <v>0.14864835963899226</v>
      </c>
      <c r="M36" s="100"/>
    </row>
    <row r="37" spans="1:13" ht="12.75" customHeight="1" x14ac:dyDescent="0.2">
      <c r="A37" s="99"/>
      <c r="B37" s="34" t="s">
        <v>52</v>
      </c>
      <c r="C37" s="35"/>
      <c r="D37" s="35"/>
      <c r="E37" s="35"/>
      <c r="F37" s="35">
        <v>324983</v>
      </c>
      <c r="G37" s="35">
        <v>289935</v>
      </c>
      <c r="H37" s="161">
        <f>IF(F37=0,0,G37/F37)</f>
        <v>0.89215435884338568</v>
      </c>
      <c r="I37" s="35">
        <v>9736</v>
      </c>
      <c r="J37" s="35">
        <v>25312</v>
      </c>
      <c r="K37" s="35">
        <v>35048</v>
      </c>
      <c r="L37" s="161">
        <f>IF(F37=0,0,K37/F37)</f>
        <v>0.10784564115661435</v>
      </c>
      <c r="M37" s="100"/>
    </row>
    <row r="38" spans="1:13" s="104" customFormat="1" ht="12.75" customHeight="1" x14ac:dyDescent="0.2">
      <c r="A38" s="102"/>
      <c r="B38" s="129" t="s">
        <v>53</v>
      </c>
      <c r="C38" s="73"/>
      <c r="D38" s="73"/>
      <c r="E38" s="73"/>
      <c r="F38" s="73">
        <f>SUM(F12:F13)+F15+SUM(F17:F18)+SUM(F20:F23)+F25+SUM(F27:F30)+F32+SUM(F34:F37)</f>
        <v>2333512</v>
      </c>
      <c r="G38" s="73">
        <f>SUM(G12:G13)+G15+SUM(G17:G18)+SUM(G20:G23)+G25+SUM(G27:G30)+G32+SUM(G34:G37)</f>
        <v>2099380</v>
      </c>
      <c r="H38" s="163">
        <f>IF(F38=0,0,G38/F38)</f>
        <v>0.89966539704959736</v>
      </c>
      <c r="I38" s="73">
        <f>SUM(I12:I13)+I15+SUM(I17:I18)+SUM(I20:I23)+I25+SUM(I27:I30)+I32+SUM(I34:I37)</f>
        <v>95566</v>
      </c>
      <c r="J38" s="73">
        <f>SUM(J12:J13)+J15+SUM(J17:J18)+SUM(J20:J23)+J25+SUM(J27:J30)+J32+SUM(J34:J37)</f>
        <v>138566</v>
      </c>
      <c r="K38" s="73">
        <f>SUM(K12:K13)+K15+SUM(K17:K18)+SUM(K20:K23)+K25+SUM(K27:K30)+K32+SUM(K34:K37)</f>
        <v>234132</v>
      </c>
      <c r="L38" s="163">
        <f>IF(F38=0,0,K38/F38)</f>
        <v>0.10033460295040265</v>
      </c>
      <c r="M38" s="103"/>
    </row>
    <row r="39" spans="1:13" ht="2.4500000000000002" customHeight="1" thickBot="1" x14ac:dyDescent="0.25">
      <c r="A39" s="99"/>
      <c r="B39" s="131"/>
      <c r="C39" s="132"/>
      <c r="D39" s="133"/>
      <c r="E39" s="133"/>
      <c r="F39" s="133"/>
      <c r="G39" s="123"/>
      <c r="H39" s="123"/>
      <c r="I39" s="123"/>
      <c r="J39" s="123"/>
      <c r="K39" s="123"/>
      <c r="L39" s="123"/>
      <c r="M39" s="100"/>
    </row>
    <row r="40" spans="1:13" ht="2.4500000000000002" customHeight="1" x14ac:dyDescent="0.2">
      <c r="A40" s="99"/>
      <c r="B40" s="108"/>
      <c r="C40" s="109"/>
      <c r="D40" s="110"/>
      <c r="E40" s="110"/>
      <c r="F40" s="110"/>
      <c r="G40" s="100"/>
      <c r="H40" s="100"/>
      <c r="I40" s="100"/>
      <c r="J40" s="100"/>
      <c r="K40" s="100"/>
      <c r="L40" s="100"/>
      <c r="M40" s="100"/>
    </row>
    <row r="41" spans="1:13" ht="12.6" customHeight="1" x14ac:dyDescent="0.2">
      <c r="A41" s="99"/>
      <c r="B41" s="81" t="s">
        <v>206</v>
      </c>
      <c r="C41" s="99"/>
      <c r="D41" s="99"/>
      <c r="E41" s="99"/>
      <c r="F41" s="99"/>
      <c r="G41" s="100"/>
      <c r="H41" s="100"/>
      <c r="I41" s="100"/>
      <c r="J41" s="100"/>
      <c r="K41" s="100"/>
      <c r="L41" s="100"/>
      <c r="M41" s="100"/>
    </row>
    <row r="42" spans="1:13" s="115" customFormat="1" ht="12" customHeight="1" x14ac:dyDescent="0.2">
      <c r="A42" s="111"/>
      <c r="B42" s="169" t="s">
        <v>204</v>
      </c>
      <c r="C42" s="113"/>
      <c r="D42" s="113"/>
      <c r="E42" s="113"/>
      <c r="F42" s="113"/>
      <c r="G42" s="113"/>
      <c r="H42" s="113"/>
      <c r="I42" s="113"/>
      <c r="J42" s="113"/>
      <c r="K42" s="113"/>
      <c r="L42" s="113"/>
      <c r="M42" s="114"/>
    </row>
    <row r="43" spans="1:13" s="115" customFormat="1" ht="15" customHeight="1" x14ac:dyDescent="0.2">
      <c r="A43" s="111"/>
      <c r="B43" s="116"/>
      <c r="C43" s="113"/>
      <c r="D43" s="113"/>
      <c r="E43" s="113"/>
      <c r="F43" s="113"/>
      <c r="G43" s="113"/>
      <c r="H43" s="113"/>
      <c r="I43" s="113"/>
      <c r="J43" s="113"/>
      <c r="K43" s="113"/>
      <c r="L43" s="113"/>
      <c r="M43" s="114"/>
    </row>
    <row r="44" spans="1:13" s="115" customFormat="1" x14ac:dyDescent="0.2">
      <c r="A44" s="111"/>
      <c r="B44" s="116"/>
      <c r="C44" s="113"/>
      <c r="D44" s="113"/>
      <c r="E44" s="113"/>
      <c r="F44" s="113"/>
      <c r="G44" s="113"/>
      <c r="H44" s="113"/>
      <c r="I44" s="289">
        <v>6</v>
      </c>
      <c r="J44" s="289"/>
      <c r="K44" s="289"/>
      <c r="L44" s="289"/>
      <c r="M44" s="114"/>
    </row>
    <row r="45" spans="1:13" s="115" customFormat="1" ht="13.9" customHeight="1" x14ac:dyDescent="0.2">
      <c r="A45" s="111"/>
      <c r="B45" s="296"/>
      <c r="C45" s="296"/>
      <c r="D45" s="296"/>
      <c r="E45" s="296"/>
      <c r="F45" s="296"/>
      <c r="G45" s="296"/>
      <c r="H45" s="296"/>
      <c r="I45" s="296"/>
      <c r="J45" s="296"/>
      <c r="K45" s="296"/>
      <c r="L45" s="296"/>
      <c r="M45" s="114"/>
    </row>
    <row r="46" spans="1:13" s="115" customFormat="1" ht="12" customHeight="1" x14ac:dyDescent="0.2">
      <c r="A46" s="101"/>
      <c r="B46" s="101"/>
      <c r="C46" s="101"/>
      <c r="D46" s="101"/>
      <c r="E46" s="101"/>
      <c r="F46" s="101"/>
      <c r="G46" s="101"/>
      <c r="H46" s="101"/>
      <c r="I46" s="101"/>
      <c r="J46" s="101"/>
      <c r="K46" s="101"/>
      <c r="L46" s="101"/>
      <c r="M46" s="101"/>
    </row>
    <row r="47" spans="1:13" s="115" customFormat="1" x14ac:dyDescent="0.2">
      <c r="A47" s="101"/>
      <c r="B47" s="101"/>
      <c r="C47" s="101"/>
      <c r="D47" s="101"/>
      <c r="E47" s="101"/>
      <c r="F47" s="101"/>
      <c r="G47" s="101"/>
      <c r="H47" s="101"/>
      <c r="I47" s="101"/>
      <c r="J47" s="101"/>
      <c r="K47" s="101"/>
      <c r="L47" s="101"/>
      <c r="M47" s="101"/>
    </row>
    <row r="48" spans="1:13" s="115" customFormat="1" x14ac:dyDescent="0.2">
      <c r="A48" s="101"/>
      <c r="B48" s="101"/>
      <c r="C48" s="101"/>
      <c r="D48" s="101"/>
      <c r="E48" s="101"/>
      <c r="F48" s="101"/>
      <c r="G48" s="101"/>
      <c r="H48" s="101"/>
      <c r="I48" s="101"/>
      <c r="J48" s="101"/>
      <c r="K48" s="101"/>
      <c r="L48" s="101"/>
      <c r="M48" s="101"/>
    </row>
    <row r="49" spans="1:13" ht="9" customHeight="1" x14ac:dyDescent="0.2"/>
    <row r="50" spans="1:13" s="115" customFormat="1" ht="9" customHeight="1" x14ac:dyDescent="0.2">
      <c r="A50" s="101"/>
      <c r="B50" s="101"/>
      <c r="C50" s="101"/>
      <c r="D50" s="101"/>
      <c r="E50" s="101"/>
      <c r="F50" s="101"/>
      <c r="G50" s="101"/>
      <c r="H50" s="101"/>
      <c r="I50" s="101"/>
      <c r="J50" s="101"/>
      <c r="K50" s="101"/>
      <c r="L50" s="101"/>
      <c r="M50" s="101"/>
    </row>
    <row r="82" spans="6:11" x14ac:dyDescent="0.2">
      <c r="F82" s="210"/>
      <c r="G82" s="210"/>
      <c r="H82" s="210"/>
      <c r="I82" s="210"/>
      <c r="J82" s="210"/>
      <c r="K82" s="210"/>
    </row>
    <row r="83" spans="6:11" x14ac:dyDescent="0.2">
      <c r="F83" s="210"/>
      <c r="G83" s="210"/>
      <c r="H83" s="210"/>
      <c r="I83" s="210"/>
      <c r="J83" s="210"/>
      <c r="K83" s="210"/>
    </row>
    <row r="84" spans="6:11" x14ac:dyDescent="0.2">
      <c r="F84" s="210"/>
      <c r="G84" s="210"/>
      <c r="H84" s="210"/>
      <c r="I84" s="210"/>
      <c r="J84" s="210"/>
      <c r="K84" s="210"/>
    </row>
    <row r="85" spans="6:11" x14ac:dyDescent="0.2">
      <c r="F85" s="210"/>
      <c r="G85" s="210"/>
      <c r="H85" s="210"/>
      <c r="I85" s="210"/>
      <c r="J85" s="210"/>
      <c r="K85" s="210"/>
    </row>
    <row r="86" spans="6:11" x14ac:dyDescent="0.2">
      <c r="F86" s="210"/>
      <c r="G86" s="210"/>
      <c r="H86" s="210"/>
      <c r="I86" s="210"/>
      <c r="J86" s="210"/>
      <c r="K86" s="210"/>
    </row>
    <row r="87" spans="6:11" x14ac:dyDescent="0.2">
      <c r="F87" s="210"/>
      <c r="G87" s="210"/>
      <c r="H87" s="210"/>
      <c r="I87" s="210"/>
      <c r="J87" s="210"/>
      <c r="K87" s="210"/>
    </row>
    <row r="88" spans="6:11" x14ac:dyDescent="0.2">
      <c r="F88" s="210"/>
      <c r="G88" s="210"/>
      <c r="H88" s="210"/>
      <c r="I88" s="210"/>
      <c r="J88" s="210"/>
      <c r="K88" s="210"/>
    </row>
    <row r="89" spans="6:11" x14ac:dyDescent="0.2">
      <c r="F89" s="210"/>
      <c r="G89" s="210"/>
      <c r="H89" s="210"/>
      <c r="I89" s="210"/>
      <c r="J89" s="210"/>
      <c r="K89" s="210"/>
    </row>
    <row r="90" spans="6:11" x14ac:dyDescent="0.2">
      <c r="F90" s="210"/>
      <c r="G90" s="210"/>
      <c r="H90" s="210"/>
      <c r="I90" s="210"/>
      <c r="J90" s="210"/>
      <c r="K90" s="210"/>
    </row>
    <row r="91" spans="6:11" x14ac:dyDescent="0.2">
      <c r="F91" s="210"/>
      <c r="G91" s="210"/>
      <c r="H91" s="210"/>
      <c r="I91" s="210"/>
      <c r="J91" s="210"/>
      <c r="K91" s="210"/>
    </row>
    <row r="92" spans="6:11" x14ac:dyDescent="0.2">
      <c r="F92" s="210"/>
      <c r="G92" s="210"/>
      <c r="H92" s="210"/>
      <c r="I92" s="210"/>
      <c r="J92" s="210"/>
      <c r="K92" s="210"/>
    </row>
    <row r="93" spans="6:11" x14ac:dyDescent="0.2">
      <c r="F93" s="210"/>
      <c r="G93" s="210"/>
      <c r="H93" s="210"/>
      <c r="I93" s="210"/>
      <c r="J93" s="210"/>
      <c r="K93" s="210"/>
    </row>
    <row r="94" spans="6:11" x14ac:dyDescent="0.2">
      <c r="F94" s="210"/>
      <c r="G94" s="210"/>
      <c r="H94" s="210"/>
      <c r="I94" s="210"/>
      <c r="J94" s="210"/>
      <c r="K94" s="210"/>
    </row>
    <row r="95" spans="6:11" x14ac:dyDescent="0.2">
      <c r="F95" s="210"/>
      <c r="G95" s="210"/>
      <c r="H95" s="210"/>
      <c r="I95" s="210"/>
      <c r="J95" s="210"/>
      <c r="K95" s="210"/>
    </row>
    <row r="96" spans="6:11" x14ac:dyDescent="0.2">
      <c r="F96" s="210"/>
      <c r="G96" s="210"/>
      <c r="H96" s="210"/>
      <c r="I96" s="210"/>
      <c r="J96" s="210"/>
      <c r="K96" s="210"/>
    </row>
    <row r="97" spans="6:11" x14ac:dyDescent="0.2">
      <c r="F97" s="210"/>
      <c r="G97" s="210"/>
      <c r="H97" s="210"/>
      <c r="I97" s="210"/>
      <c r="J97" s="210"/>
      <c r="K97" s="210"/>
    </row>
    <row r="98" spans="6:11" x14ac:dyDescent="0.2">
      <c r="F98" s="210"/>
      <c r="G98" s="210"/>
      <c r="H98" s="210"/>
      <c r="I98" s="210"/>
      <c r="J98" s="210"/>
      <c r="K98" s="210"/>
    </row>
    <row r="99" spans="6:11" x14ac:dyDescent="0.2">
      <c r="F99" s="210"/>
      <c r="G99" s="210"/>
      <c r="H99" s="210"/>
      <c r="I99" s="210"/>
      <c r="J99" s="210"/>
      <c r="K99" s="210"/>
    </row>
    <row r="100" spans="6:11" x14ac:dyDescent="0.2">
      <c r="F100" s="210"/>
      <c r="G100" s="210"/>
      <c r="H100" s="210"/>
      <c r="I100" s="210"/>
      <c r="J100" s="210"/>
      <c r="K100" s="210"/>
    </row>
    <row r="101" spans="6:11" x14ac:dyDescent="0.2">
      <c r="F101" s="210"/>
      <c r="G101" s="210"/>
      <c r="H101" s="210"/>
      <c r="I101" s="210"/>
      <c r="J101" s="210"/>
      <c r="K101" s="210"/>
    </row>
    <row r="102" spans="6:11" x14ac:dyDescent="0.2">
      <c r="F102" s="210"/>
      <c r="G102" s="210"/>
      <c r="H102" s="210"/>
      <c r="I102" s="210"/>
      <c r="J102" s="210"/>
      <c r="K102" s="210"/>
    </row>
    <row r="103" spans="6:11" x14ac:dyDescent="0.2">
      <c r="F103" s="210"/>
      <c r="G103" s="210"/>
      <c r="H103" s="210"/>
      <c r="I103" s="210"/>
      <c r="J103" s="210"/>
      <c r="K103" s="210"/>
    </row>
    <row r="104" spans="6:11" x14ac:dyDescent="0.2">
      <c r="F104" s="210"/>
      <c r="G104" s="210"/>
      <c r="H104" s="210"/>
      <c r="I104" s="210"/>
      <c r="J104" s="210"/>
      <c r="K104" s="210"/>
    </row>
    <row r="105" spans="6:11" x14ac:dyDescent="0.2">
      <c r="F105" s="210"/>
      <c r="G105" s="210"/>
      <c r="H105" s="210"/>
      <c r="I105" s="210"/>
      <c r="J105" s="210"/>
      <c r="K105" s="210"/>
    </row>
    <row r="106" spans="6:11" x14ac:dyDescent="0.2">
      <c r="F106" s="210"/>
      <c r="G106" s="210"/>
      <c r="H106" s="210"/>
      <c r="I106" s="210"/>
      <c r="J106" s="210"/>
      <c r="K106" s="210"/>
    </row>
    <row r="107" spans="6:11" x14ac:dyDescent="0.2">
      <c r="F107" s="210"/>
      <c r="G107" s="210"/>
      <c r="H107" s="210"/>
      <c r="I107" s="210"/>
      <c r="J107" s="210"/>
      <c r="K107" s="210"/>
    </row>
    <row r="108" spans="6:11" x14ac:dyDescent="0.2">
      <c r="F108" s="210"/>
      <c r="G108" s="210"/>
      <c r="H108" s="210"/>
      <c r="I108" s="210"/>
      <c r="J108" s="210"/>
      <c r="K108" s="210"/>
    </row>
    <row r="109" spans="6:11" x14ac:dyDescent="0.2">
      <c r="F109" s="210"/>
      <c r="G109" s="210"/>
      <c r="H109" s="210"/>
      <c r="I109" s="210"/>
      <c r="J109" s="210"/>
      <c r="K109" s="210"/>
    </row>
  </sheetData>
  <sheetProtection selectLockedCells="1" selectUnlockedCells="1"/>
  <mergeCells count="7">
    <mergeCell ref="B45:L45"/>
    <mergeCell ref="I44:L44"/>
    <mergeCell ref="B7:L7"/>
    <mergeCell ref="B9:D10"/>
    <mergeCell ref="F9:F10"/>
    <mergeCell ref="G9:H9"/>
    <mergeCell ref="I9:L9"/>
  </mergeCells>
  <pageMargins left="0" right="0" top="0" bottom="0" header="0.51180555555555551" footer="0.51180555555555551"/>
  <pageSetup paperSize="9" firstPageNumber="0" orientation="landscape" r:id="rId1"/>
  <headerFooter alignWithMargins="0"/>
  <ignoredErrors>
    <ignoredError sqref="H35 L35 H3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F9EB-DBD6-4D55-BD13-C6BEED0A202C}">
  <sheetPr codeName="Hoja11"/>
  <dimension ref="A1:M109"/>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4" width="9.140625" style="83" customWidth="1"/>
    <col min="5" max="5" width="9.42578125" style="83" customWidth="1"/>
    <col min="6" max="10" width="12.28515625" style="83" customWidth="1"/>
    <col min="11" max="11" width="5.28515625" style="83" customWidth="1"/>
    <col min="12" max="12" width="10" style="130" customWidth="1"/>
    <col min="13" max="13" width="12.7109375" style="130" customWidth="1"/>
    <col min="14" max="16384" width="8.7109375" style="83"/>
  </cols>
  <sheetData>
    <row r="1" spans="1:13" ht="24" customHeight="1" x14ac:dyDescent="0.2">
      <c r="A1" s="82"/>
      <c r="B1" s="82"/>
      <c r="C1" s="82"/>
      <c r="D1" s="82"/>
      <c r="E1" s="82"/>
      <c r="F1" s="82"/>
      <c r="G1" s="82"/>
      <c r="H1" s="82"/>
      <c r="I1" s="82"/>
      <c r="J1" s="82"/>
      <c r="K1" s="82"/>
    </row>
    <row r="2" spans="1:13" ht="17.25" customHeight="1" x14ac:dyDescent="0.2">
      <c r="A2" s="82"/>
      <c r="B2" s="82"/>
      <c r="C2" s="82"/>
      <c r="D2" s="82"/>
      <c r="E2" s="82"/>
      <c r="F2" s="82"/>
      <c r="G2" s="82"/>
      <c r="H2" s="82"/>
      <c r="I2" s="82"/>
      <c r="J2" s="82"/>
      <c r="K2" s="82"/>
    </row>
    <row r="3" spans="1:13" ht="15.75" customHeight="1" x14ac:dyDescent="0.2">
      <c r="A3" s="82"/>
      <c r="B3" s="82"/>
      <c r="C3" s="82"/>
      <c r="D3" s="82"/>
      <c r="E3" s="82"/>
      <c r="F3" s="82"/>
      <c r="G3" s="82"/>
      <c r="H3" s="82"/>
      <c r="I3" s="82"/>
      <c r="J3" s="82"/>
      <c r="K3" s="82"/>
    </row>
    <row r="4" spans="1:13" ht="14.25" customHeight="1" x14ac:dyDescent="0.2">
      <c r="A4" s="82"/>
      <c r="B4" s="82"/>
      <c r="C4" s="82"/>
      <c r="D4" s="82"/>
      <c r="E4" s="82"/>
      <c r="F4" s="82"/>
      <c r="G4" s="82"/>
      <c r="H4" s="82"/>
      <c r="I4" s="82"/>
      <c r="J4" s="82"/>
      <c r="K4" s="82"/>
    </row>
    <row r="5" spans="1:13" ht="12" customHeight="1" x14ac:dyDescent="0.2">
      <c r="A5" s="82"/>
      <c r="B5" s="82"/>
      <c r="C5" s="82"/>
      <c r="D5" s="82"/>
      <c r="E5" s="82"/>
      <c r="F5" s="82"/>
      <c r="G5" s="82"/>
      <c r="H5" s="82"/>
      <c r="I5" s="82"/>
      <c r="J5" s="82"/>
      <c r="K5" s="82"/>
    </row>
    <row r="6" spans="1:13" ht="14.25" customHeight="1" x14ac:dyDescent="0.2">
      <c r="A6" s="82"/>
      <c r="B6" s="57" t="s">
        <v>200</v>
      </c>
      <c r="C6" s="82"/>
      <c r="D6" s="82"/>
      <c r="E6" s="82"/>
      <c r="F6" s="89"/>
      <c r="G6" s="89"/>
      <c r="H6" s="89"/>
      <c r="I6" s="89"/>
      <c r="J6" s="89"/>
      <c r="K6" s="82"/>
    </row>
    <row r="7" spans="1:13" ht="14.25" customHeight="1" x14ac:dyDescent="0.2">
      <c r="A7" s="82"/>
      <c r="B7" s="297" t="s">
        <v>201</v>
      </c>
      <c r="C7" s="297"/>
      <c r="D7" s="297"/>
      <c r="E7" s="297"/>
      <c r="F7" s="297"/>
      <c r="G7" s="297"/>
      <c r="H7" s="297"/>
      <c r="I7" s="297"/>
      <c r="J7" s="297"/>
      <c r="K7" s="82"/>
    </row>
    <row r="8" spans="1:13" ht="3" customHeight="1" thickBot="1" x14ac:dyDescent="0.25">
      <c r="A8" s="82"/>
      <c r="B8" s="92"/>
      <c r="C8" s="92"/>
      <c r="D8" s="92"/>
      <c r="E8" s="92"/>
      <c r="F8" s="92"/>
      <c r="G8" s="92"/>
      <c r="H8" s="92"/>
      <c r="I8" s="92"/>
      <c r="J8" s="92"/>
      <c r="K8" s="82"/>
    </row>
    <row r="9" spans="1:13" ht="13.9" customHeight="1" x14ac:dyDescent="0.2">
      <c r="A9" s="82"/>
      <c r="B9" s="82"/>
      <c r="C9" s="82"/>
      <c r="D9" s="82"/>
      <c r="E9" s="82"/>
      <c r="F9" s="82"/>
      <c r="G9" s="82"/>
      <c r="H9" s="82"/>
      <c r="I9" s="82"/>
      <c r="J9" s="82"/>
      <c r="K9" s="82"/>
    </row>
    <row r="10" spans="1:13" ht="18.75" customHeight="1" x14ac:dyDescent="0.2">
      <c r="A10" s="82"/>
      <c r="B10" s="298" t="s">
        <v>132</v>
      </c>
      <c r="C10" s="299"/>
      <c r="D10" s="299"/>
      <c r="E10" s="299"/>
      <c r="F10" s="299"/>
      <c r="G10" s="299"/>
      <c r="H10" s="299"/>
      <c r="I10" s="299"/>
      <c r="J10" s="300"/>
      <c r="K10" s="82"/>
    </row>
    <row r="11" spans="1:13" ht="6" customHeight="1" x14ac:dyDescent="0.2">
      <c r="A11" s="82"/>
      <c r="B11" s="82"/>
      <c r="C11" s="82"/>
      <c r="D11" s="82"/>
      <c r="E11" s="82"/>
      <c r="F11" s="82"/>
      <c r="G11" s="82"/>
      <c r="H11" s="82"/>
      <c r="I11" s="82"/>
      <c r="J11" s="82"/>
      <c r="K11" s="82"/>
    </row>
    <row r="12" spans="1:13" ht="18.75" customHeight="1" x14ac:dyDescent="0.2">
      <c r="A12" s="82"/>
      <c r="B12" s="124" t="s">
        <v>133</v>
      </c>
      <c r="C12" s="124"/>
      <c r="D12" s="124"/>
      <c r="E12" s="124"/>
      <c r="F12" s="125" t="s">
        <v>54</v>
      </c>
      <c r="G12" s="125" t="s">
        <v>55</v>
      </c>
      <c r="H12" s="125" t="s">
        <v>53</v>
      </c>
      <c r="I12" s="125" t="s">
        <v>56</v>
      </c>
      <c r="J12" s="125" t="s">
        <v>57</v>
      </c>
      <c r="K12" s="82"/>
      <c r="M12" s="137"/>
    </row>
    <row r="13" spans="1:13" ht="12.6" customHeight="1" x14ac:dyDescent="0.2">
      <c r="A13" s="82"/>
      <c r="B13" s="95" t="s">
        <v>64</v>
      </c>
      <c r="C13" s="96"/>
      <c r="D13" s="96"/>
      <c r="E13" s="96"/>
      <c r="F13" s="98">
        <v>637506</v>
      </c>
      <c r="G13" s="98">
        <v>728177</v>
      </c>
      <c r="H13" s="98">
        <f>SUM(F13:G13)</f>
        <v>1365683</v>
      </c>
      <c r="I13" s="164">
        <f t="shared" ref="I13:I20" si="0">F13/H13</f>
        <v>0.46680378975208742</v>
      </c>
      <c r="J13" s="164">
        <f t="shared" ref="J13:J20" si="1">1-I13</f>
        <v>0.53319621024791264</v>
      </c>
      <c r="K13" s="82"/>
      <c r="M13" s="137"/>
    </row>
    <row r="14" spans="1:13" ht="12.6" customHeight="1" x14ac:dyDescent="0.2">
      <c r="A14" s="82"/>
      <c r="B14" s="82" t="s">
        <v>59</v>
      </c>
      <c r="C14" s="82"/>
      <c r="D14" s="82"/>
      <c r="E14" s="82"/>
      <c r="F14" s="84">
        <v>285786</v>
      </c>
      <c r="G14" s="84">
        <v>333453</v>
      </c>
      <c r="H14" s="84">
        <f t="shared" ref="H14:H19" si="2">SUM(F14:G14)</f>
        <v>619239</v>
      </c>
      <c r="I14" s="165">
        <f t="shared" si="0"/>
        <v>0.46151162959697306</v>
      </c>
      <c r="J14" s="165">
        <f t="shared" si="1"/>
        <v>0.53848837040302699</v>
      </c>
      <c r="K14" s="82"/>
      <c r="M14" s="137"/>
    </row>
    <row r="15" spans="1:13" ht="12.6" customHeight="1" x14ac:dyDescent="0.2">
      <c r="A15" s="82"/>
      <c r="B15" s="82" t="s">
        <v>65</v>
      </c>
      <c r="C15" s="82"/>
      <c r="D15" s="82"/>
      <c r="E15" s="82"/>
      <c r="F15" s="84">
        <v>115279</v>
      </c>
      <c r="G15" s="84">
        <v>127604</v>
      </c>
      <c r="H15" s="84">
        <f t="shared" si="2"/>
        <v>242883</v>
      </c>
      <c r="I15" s="165">
        <f t="shared" si="0"/>
        <v>0.47462770140355642</v>
      </c>
      <c r="J15" s="165">
        <f t="shared" si="1"/>
        <v>0.52537229859644352</v>
      </c>
      <c r="K15" s="82"/>
      <c r="M15" s="137"/>
    </row>
    <row r="16" spans="1:13" ht="12.6" customHeight="1" x14ac:dyDescent="0.2">
      <c r="A16" s="82"/>
      <c r="B16" s="82" t="s">
        <v>66</v>
      </c>
      <c r="C16" s="82"/>
      <c r="D16" s="82"/>
      <c r="E16" s="82"/>
      <c r="F16" s="84">
        <v>236441</v>
      </c>
      <c r="G16" s="84">
        <v>267120</v>
      </c>
      <c r="H16" s="84">
        <f t="shared" si="2"/>
        <v>503561</v>
      </c>
      <c r="I16" s="165">
        <f t="shared" si="0"/>
        <v>0.4695379507150077</v>
      </c>
      <c r="J16" s="165">
        <f t="shared" si="1"/>
        <v>0.5304620492849923</v>
      </c>
      <c r="K16" s="82"/>
      <c r="M16" s="137"/>
    </row>
    <row r="17" spans="1:11" ht="12.6" customHeight="1" x14ac:dyDescent="0.2">
      <c r="A17" s="82"/>
      <c r="B17" s="95" t="s">
        <v>67</v>
      </c>
      <c r="C17" s="96"/>
      <c r="D17" s="96"/>
      <c r="E17" s="96"/>
      <c r="F17" s="98">
        <v>455382</v>
      </c>
      <c r="G17" s="98">
        <v>512447</v>
      </c>
      <c r="H17" s="98">
        <f t="shared" si="2"/>
        <v>967829</v>
      </c>
      <c r="I17" s="164">
        <f t="shared" si="0"/>
        <v>0.47051906896776186</v>
      </c>
      <c r="J17" s="164">
        <f t="shared" si="1"/>
        <v>0.52948093103223814</v>
      </c>
      <c r="K17" s="82"/>
    </row>
    <row r="18" spans="1:11" ht="12.6" customHeight="1" x14ac:dyDescent="0.2">
      <c r="A18" s="82"/>
      <c r="B18" s="82" t="s">
        <v>68</v>
      </c>
      <c r="C18" s="82"/>
      <c r="D18" s="82"/>
      <c r="E18" s="82"/>
      <c r="F18" s="84">
        <v>291170</v>
      </c>
      <c r="G18" s="84">
        <v>326895</v>
      </c>
      <c r="H18" s="84">
        <f t="shared" si="2"/>
        <v>618065</v>
      </c>
      <c r="I18" s="165">
        <f t="shared" si="0"/>
        <v>0.47109931803289296</v>
      </c>
      <c r="J18" s="165">
        <f t="shared" si="1"/>
        <v>0.52890068196710704</v>
      </c>
      <c r="K18" s="82"/>
    </row>
    <row r="19" spans="1:11" ht="12.6" customHeight="1" x14ac:dyDescent="0.2">
      <c r="A19" s="82"/>
      <c r="B19" s="82" t="s">
        <v>69</v>
      </c>
      <c r="C19" s="82"/>
      <c r="D19" s="82"/>
      <c r="E19" s="82"/>
      <c r="F19" s="84">
        <v>164212</v>
      </c>
      <c r="G19" s="84">
        <v>185552</v>
      </c>
      <c r="H19" s="84">
        <f t="shared" si="2"/>
        <v>349764</v>
      </c>
      <c r="I19" s="165">
        <f t="shared" si="0"/>
        <v>0.46949371576262849</v>
      </c>
      <c r="J19" s="165">
        <f t="shared" si="1"/>
        <v>0.53050628423737156</v>
      </c>
      <c r="K19" s="82"/>
    </row>
    <row r="20" spans="1:11" ht="12.6" customHeight="1" x14ac:dyDescent="0.2">
      <c r="A20" s="82"/>
      <c r="B20" s="95" t="s">
        <v>53</v>
      </c>
      <c r="C20" s="96"/>
      <c r="D20" s="96"/>
      <c r="E20" s="96"/>
      <c r="F20" s="98">
        <f>F13+F17</f>
        <v>1092888</v>
      </c>
      <c r="G20" s="98">
        <f>G13+G17</f>
        <v>1240624</v>
      </c>
      <c r="H20" s="98">
        <f>H13+H17</f>
        <v>2333512</v>
      </c>
      <c r="I20" s="164">
        <f t="shared" si="0"/>
        <v>0.46834470960509311</v>
      </c>
      <c r="J20" s="164">
        <f t="shared" si="1"/>
        <v>0.53165529039490689</v>
      </c>
      <c r="K20" s="82"/>
    </row>
    <row r="21" spans="1:11" ht="2.4500000000000002" customHeight="1" thickBot="1" x14ac:dyDescent="0.25">
      <c r="A21" s="82"/>
      <c r="B21" s="92"/>
      <c r="C21" s="92"/>
      <c r="D21" s="92"/>
      <c r="E21" s="92"/>
      <c r="F21" s="92"/>
      <c r="G21" s="92"/>
      <c r="H21" s="92"/>
      <c r="I21" s="92"/>
      <c r="J21" s="92"/>
      <c r="K21" s="82"/>
    </row>
    <row r="22" spans="1:11" ht="12.75" customHeight="1" x14ac:dyDescent="0.2">
      <c r="A22" s="82"/>
      <c r="B22" s="93" t="s">
        <v>203</v>
      </c>
      <c r="C22" s="82"/>
      <c r="D22" s="82"/>
      <c r="E22" s="82"/>
      <c r="F22" s="82"/>
      <c r="G22" s="82"/>
      <c r="H22" s="82"/>
      <c r="I22" s="82"/>
      <c r="J22" s="82"/>
      <c r="K22" s="82"/>
    </row>
    <row r="23" spans="1:11" x14ac:dyDescent="0.2">
      <c r="A23" s="82"/>
      <c r="B23" s="82"/>
      <c r="C23" s="82"/>
      <c r="D23" s="82"/>
      <c r="E23" s="82"/>
      <c r="F23" s="82"/>
      <c r="G23" s="82"/>
      <c r="H23" s="82"/>
      <c r="I23" s="82"/>
      <c r="J23" s="82"/>
      <c r="K23" s="82"/>
    </row>
    <row r="24" spans="1:11" ht="9" customHeight="1" x14ac:dyDescent="0.2">
      <c r="A24" s="82"/>
      <c r="B24" s="82"/>
      <c r="C24" s="82"/>
      <c r="D24" s="82"/>
      <c r="E24" s="82"/>
      <c r="F24" s="82"/>
      <c r="G24" s="82"/>
      <c r="H24" s="82"/>
      <c r="I24" s="82"/>
      <c r="J24" s="82"/>
      <c r="K24" s="82"/>
    </row>
    <row r="25" spans="1:11" x14ac:dyDescent="0.2">
      <c r="A25" s="82"/>
      <c r="B25" s="91"/>
      <c r="C25" s="82"/>
      <c r="D25" s="82"/>
      <c r="E25" s="82"/>
      <c r="F25" s="82"/>
      <c r="G25" s="82"/>
      <c r="H25" s="82"/>
      <c r="I25" s="82"/>
      <c r="J25" s="82"/>
      <c r="K25" s="82"/>
    </row>
    <row r="26" spans="1:11" ht="18.75" customHeight="1" x14ac:dyDescent="0.2">
      <c r="A26" s="82"/>
      <c r="B26" s="301" t="s">
        <v>131</v>
      </c>
      <c r="C26" s="302"/>
      <c r="D26" s="302"/>
      <c r="E26" s="302"/>
      <c r="F26" s="302"/>
      <c r="G26" s="302"/>
      <c r="H26" s="302"/>
      <c r="I26" s="302"/>
      <c r="J26" s="303"/>
      <c r="K26" s="82"/>
    </row>
    <row r="27" spans="1:11" ht="6" customHeight="1" x14ac:dyDescent="0.2">
      <c r="A27" s="82"/>
      <c r="B27" s="82"/>
      <c r="C27" s="82"/>
      <c r="D27" s="82"/>
      <c r="E27" s="82"/>
      <c r="F27" s="82"/>
      <c r="G27" s="82"/>
      <c r="H27" s="82"/>
      <c r="I27" s="82"/>
      <c r="J27" s="82"/>
      <c r="K27" s="82"/>
    </row>
    <row r="28" spans="1:11" ht="18.75" customHeight="1" x14ac:dyDescent="0.2">
      <c r="A28" s="82"/>
      <c r="B28" s="124" t="s">
        <v>134</v>
      </c>
      <c r="C28" s="124"/>
      <c r="D28" s="124"/>
      <c r="E28" s="124"/>
      <c r="F28" s="125" t="s">
        <v>54</v>
      </c>
      <c r="G28" s="125" t="s">
        <v>55</v>
      </c>
      <c r="H28" s="125" t="s">
        <v>53</v>
      </c>
      <c r="I28" s="125" t="s">
        <v>56</v>
      </c>
      <c r="J28" s="125" t="s">
        <v>57</v>
      </c>
      <c r="K28" s="82"/>
    </row>
    <row r="29" spans="1:11" ht="12.6" customHeight="1" x14ac:dyDescent="0.2">
      <c r="A29" s="82"/>
      <c r="B29" s="95" t="s">
        <v>60</v>
      </c>
      <c r="C29" s="96"/>
      <c r="D29" s="96"/>
      <c r="E29" s="96"/>
      <c r="F29" s="98">
        <v>991392</v>
      </c>
      <c r="G29" s="98">
        <v>1107988</v>
      </c>
      <c r="H29" s="98">
        <f>SUM(F29:G29)</f>
        <v>2099380</v>
      </c>
      <c r="I29" s="164">
        <f>F29/H29</f>
        <v>0.47223084910783186</v>
      </c>
      <c r="J29" s="164">
        <f>1-I29</f>
        <v>0.52776915089216814</v>
      </c>
      <c r="K29" s="82"/>
    </row>
    <row r="30" spans="1:11" ht="12.6" customHeight="1" x14ac:dyDescent="0.2">
      <c r="A30" s="82"/>
      <c r="B30" s="95" t="s">
        <v>70</v>
      </c>
      <c r="C30" s="96"/>
      <c r="D30" s="96"/>
      <c r="E30" s="96"/>
      <c r="F30" s="98">
        <f>SUM(F31:F32)</f>
        <v>101496</v>
      </c>
      <c r="G30" s="98">
        <f>SUM(G31:G32)</f>
        <v>132636</v>
      </c>
      <c r="H30" s="98">
        <f>SUM(F30:G30)</f>
        <v>234132</v>
      </c>
      <c r="I30" s="164">
        <f>F30/H30</f>
        <v>0.43349905181692377</v>
      </c>
      <c r="J30" s="164">
        <f>1-I30</f>
        <v>0.56650094818307628</v>
      </c>
      <c r="K30" s="82"/>
    </row>
    <row r="31" spans="1:11" ht="12.6" customHeight="1" x14ac:dyDescent="0.2">
      <c r="A31" s="82"/>
      <c r="B31" s="82" t="s">
        <v>62</v>
      </c>
      <c r="C31" s="82"/>
      <c r="D31" s="82"/>
      <c r="E31" s="82"/>
      <c r="F31" s="84">
        <v>44090</v>
      </c>
      <c r="G31" s="84">
        <v>51476</v>
      </c>
      <c r="H31" s="84">
        <f>SUM(F31:G31)</f>
        <v>95566</v>
      </c>
      <c r="I31" s="165">
        <f>F31/H31</f>
        <v>0.46135654940041437</v>
      </c>
      <c r="J31" s="165">
        <f>1-I31</f>
        <v>0.53864345059958563</v>
      </c>
      <c r="K31" s="82"/>
    </row>
    <row r="32" spans="1:11" ht="12.6" customHeight="1" x14ac:dyDescent="0.2">
      <c r="A32" s="82"/>
      <c r="B32" s="82" t="s">
        <v>63</v>
      </c>
      <c r="C32" s="82"/>
      <c r="D32" s="82"/>
      <c r="E32" s="82"/>
      <c r="F32" s="84">
        <v>57406</v>
      </c>
      <c r="G32" s="84">
        <v>81160</v>
      </c>
      <c r="H32" s="84">
        <f>SUM(F32:G32)</f>
        <v>138566</v>
      </c>
      <c r="I32" s="165">
        <f>F32/H32</f>
        <v>0.4142863328666484</v>
      </c>
      <c r="J32" s="165">
        <f>1-I32</f>
        <v>0.5857136671333516</v>
      </c>
      <c r="K32" s="82"/>
    </row>
    <row r="33" spans="1:11" ht="12.6" customHeight="1" x14ac:dyDescent="0.2">
      <c r="A33" s="82"/>
      <c r="B33" s="95" t="s">
        <v>53</v>
      </c>
      <c r="C33" s="96"/>
      <c r="D33" s="96"/>
      <c r="E33" s="96"/>
      <c r="F33" s="98">
        <f>F29+F30</f>
        <v>1092888</v>
      </c>
      <c r="G33" s="98">
        <f>G29+G30</f>
        <v>1240624</v>
      </c>
      <c r="H33" s="98">
        <f>H29+H30</f>
        <v>2333512</v>
      </c>
      <c r="I33" s="164">
        <f>F33/H33</f>
        <v>0.46834470960509311</v>
      </c>
      <c r="J33" s="164">
        <f>1-I33</f>
        <v>0.53165529039490689</v>
      </c>
      <c r="K33" s="82"/>
    </row>
    <row r="34" spans="1:11" ht="2.4500000000000002" customHeight="1" thickBot="1" x14ac:dyDescent="0.25">
      <c r="A34" s="82"/>
      <c r="B34" s="92"/>
      <c r="C34" s="92"/>
      <c r="D34" s="92"/>
      <c r="E34" s="92"/>
      <c r="F34" s="92"/>
      <c r="G34" s="92"/>
      <c r="H34" s="92"/>
      <c r="I34" s="92"/>
      <c r="J34" s="92"/>
      <c r="K34" s="82"/>
    </row>
    <row r="35" spans="1:11" ht="12.75" customHeight="1" x14ac:dyDescent="0.2">
      <c r="A35" s="82"/>
      <c r="B35" s="93" t="s">
        <v>203</v>
      </c>
      <c r="C35" s="82"/>
      <c r="D35" s="82"/>
      <c r="E35" s="82"/>
      <c r="F35" s="82"/>
      <c r="G35" s="82"/>
      <c r="H35" s="82"/>
      <c r="I35" s="82"/>
      <c r="J35" s="82"/>
      <c r="K35" s="82"/>
    </row>
    <row r="36" spans="1:11" ht="10.9" customHeight="1" x14ac:dyDescent="0.2">
      <c r="A36" s="82"/>
      <c r="B36" s="93"/>
      <c r="C36" s="82"/>
      <c r="D36" s="82"/>
      <c r="E36" s="82"/>
      <c r="F36" s="82"/>
      <c r="G36" s="82"/>
      <c r="H36" s="82"/>
      <c r="I36" s="82"/>
      <c r="J36" s="82"/>
      <c r="K36" s="82"/>
    </row>
    <row r="37" spans="1:11" x14ac:dyDescent="0.2">
      <c r="A37" s="82"/>
      <c r="B37" s="82"/>
      <c r="C37" s="82"/>
      <c r="D37" s="82"/>
      <c r="E37" s="82"/>
      <c r="F37" s="82"/>
      <c r="G37" s="82"/>
      <c r="H37" s="82"/>
      <c r="I37" s="82"/>
      <c r="J37" s="82"/>
      <c r="K37" s="82"/>
    </row>
    <row r="38" spans="1:11" ht="13.5" x14ac:dyDescent="0.2">
      <c r="A38" s="82"/>
      <c r="B38" s="134" t="s">
        <v>129</v>
      </c>
      <c r="C38" s="82"/>
      <c r="D38" s="82"/>
      <c r="E38" s="82"/>
      <c r="F38" s="82"/>
      <c r="G38" s="82"/>
      <c r="H38" s="82"/>
      <c r="I38" s="82"/>
      <c r="J38" s="82"/>
      <c r="K38" s="82"/>
    </row>
    <row r="39" spans="1:11" x14ac:dyDescent="0.2">
      <c r="A39" s="82"/>
      <c r="B39" s="82"/>
      <c r="C39" s="82"/>
      <c r="D39" s="82"/>
      <c r="E39" s="82"/>
      <c r="F39" s="82"/>
      <c r="G39" s="82"/>
      <c r="H39" s="82"/>
      <c r="I39" s="82"/>
      <c r="J39" s="82"/>
      <c r="K39" s="82"/>
    </row>
    <row r="40" spans="1:11" x14ac:dyDescent="0.2">
      <c r="A40" s="82"/>
      <c r="B40" s="82"/>
      <c r="C40" s="82"/>
      <c r="D40" s="82"/>
      <c r="E40" s="82"/>
      <c r="F40" s="82"/>
      <c r="G40" s="82"/>
      <c r="H40" s="82"/>
      <c r="I40" s="82"/>
      <c r="J40" s="82"/>
      <c r="K40" s="82"/>
    </row>
    <row r="41" spans="1:11" x14ac:dyDescent="0.2">
      <c r="A41" s="82"/>
      <c r="B41" s="82"/>
      <c r="C41" s="82"/>
      <c r="D41" s="82"/>
      <c r="E41" s="82"/>
      <c r="F41" s="82"/>
      <c r="G41" s="82"/>
      <c r="H41" s="82"/>
      <c r="I41" s="82"/>
      <c r="J41" s="82"/>
      <c r="K41" s="82"/>
    </row>
    <row r="42" spans="1:11" x14ac:dyDescent="0.2">
      <c r="A42" s="82"/>
      <c r="B42" s="82"/>
      <c r="C42" s="82"/>
      <c r="D42" s="82"/>
      <c r="E42" s="82"/>
      <c r="F42" s="82"/>
      <c r="G42" s="82"/>
      <c r="H42" s="82"/>
      <c r="I42" s="82"/>
      <c r="J42" s="82"/>
      <c r="K42" s="82"/>
    </row>
    <row r="43" spans="1:11" x14ac:dyDescent="0.2">
      <c r="A43" s="82"/>
      <c r="B43" s="82"/>
      <c r="C43" s="82"/>
      <c r="D43" s="82"/>
      <c r="E43" s="82"/>
      <c r="F43" s="82"/>
      <c r="G43" s="82"/>
      <c r="H43" s="82"/>
      <c r="I43" s="82"/>
      <c r="J43" s="82"/>
      <c r="K43" s="82"/>
    </row>
    <row r="44" spans="1:11" x14ac:dyDescent="0.2">
      <c r="A44" s="82"/>
      <c r="B44" s="82"/>
      <c r="C44" s="82"/>
      <c r="D44" s="82"/>
      <c r="E44" s="82"/>
      <c r="F44" s="82"/>
      <c r="G44" s="82"/>
      <c r="H44" s="82"/>
      <c r="I44" s="82"/>
      <c r="J44" s="82"/>
      <c r="K44" s="82"/>
    </row>
    <row r="45" spans="1:11" x14ac:dyDescent="0.2">
      <c r="A45" s="82"/>
      <c r="B45" s="82"/>
      <c r="C45" s="82"/>
      <c r="D45" s="82"/>
      <c r="E45" s="82"/>
      <c r="F45" s="82"/>
      <c r="G45" s="82"/>
      <c r="H45" s="82"/>
      <c r="I45" s="82"/>
      <c r="J45" s="82"/>
      <c r="K45" s="82"/>
    </row>
    <row r="46" spans="1:11" x14ac:dyDescent="0.2">
      <c r="A46" s="82"/>
      <c r="B46" s="82"/>
      <c r="C46" s="82"/>
      <c r="D46" s="82"/>
      <c r="E46" s="82"/>
      <c r="F46" s="82"/>
      <c r="G46" s="82"/>
      <c r="H46" s="82"/>
      <c r="I46" s="82"/>
      <c r="J46" s="82"/>
      <c r="K46" s="82"/>
    </row>
    <row r="47" spans="1:11" x14ac:dyDescent="0.2">
      <c r="A47" s="82"/>
      <c r="B47" s="82"/>
      <c r="C47" s="82"/>
      <c r="D47" s="82"/>
      <c r="E47" s="82"/>
      <c r="F47" s="82"/>
      <c r="G47" s="82"/>
      <c r="H47" s="82"/>
      <c r="I47" s="82"/>
      <c r="J47" s="82"/>
      <c r="K47" s="82"/>
    </row>
    <row r="48" spans="1:11" x14ac:dyDescent="0.2">
      <c r="A48" s="82"/>
      <c r="B48" s="82"/>
      <c r="C48" s="82"/>
      <c r="D48" s="82"/>
      <c r="E48" s="82"/>
      <c r="F48" s="82"/>
      <c r="G48" s="82"/>
      <c r="H48" s="82"/>
      <c r="I48" s="82"/>
      <c r="J48" s="82"/>
      <c r="K48" s="82"/>
    </row>
    <row r="49" spans="1:11" x14ac:dyDescent="0.2">
      <c r="A49" s="82"/>
      <c r="B49" s="82"/>
      <c r="C49" s="82"/>
      <c r="D49" s="82"/>
      <c r="E49" s="82"/>
      <c r="F49" s="82"/>
      <c r="G49" s="82"/>
      <c r="H49" s="82"/>
      <c r="I49" s="82"/>
      <c r="J49" s="82"/>
      <c r="K49" s="82"/>
    </row>
    <row r="50" spans="1:11" x14ac:dyDescent="0.2">
      <c r="A50" s="82"/>
      <c r="B50" s="82"/>
      <c r="C50" s="82"/>
      <c r="D50" s="82"/>
      <c r="E50" s="82"/>
      <c r="F50" s="82"/>
      <c r="G50" s="82"/>
      <c r="H50" s="82"/>
      <c r="I50" s="82"/>
      <c r="J50" s="82"/>
      <c r="K50" s="82"/>
    </row>
    <row r="51" spans="1:11" x14ac:dyDescent="0.2">
      <c r="A51" s="82"/>
      <c r="B51" s="82"/>
      <c r="C51" s="82"/>
      <c r="D51" s="82"/>
      <c r="E51" s="82"/>
      <c r="F51" s="82"/>
      <c r="G51" s="82"/>
      <c r="H51" s="82"/>
      <c r="I51" s="82"/>
      <c r="J51" s="82"/>
      <c r="K51" s="82"/>
    </row>
    <row r="52" spans="1:11" x14ac:dyDescent="0.2">
      <c r="A52" s="82"/>
      <c r="B52" s="82"/>
      <c r="C52" s="82"/>
      <c r="D52" s="82"/>
      <c r="E52" s="82"/>
      <c r="F52" s="82"/>
      <c r="G52" s="82"/>
      <c r="H52" s="82"/>
      <c r="I52" s="82"/>
      <c r="J52" s="82"/>
      <c r="K52" s="82"/>
    </row>
    <row r="53" spans="1:11" ht="13.5" x14ac:dyDescent="0.2">
      <c r="A53" s="82"/>
      <c r="B53" s="134" t="s">
        <v>130</v>
      </c>
      <c r="C53" s="82"/>
      <c r="D53" s="82"/>
      <c r="E53" s="82"/>
      <c r="F53" s="82"/>
      <c r="G53" s="82"/>
      <c r="H53" s="82"/>
      <c r="I53" s="82"/>
      <c r="J53" s="82"/>
      <c r="K53" s="82"/>
    </row>
    <row r="54" spans="1:11" x14ac:dyDescent="0.2">
      <c r="A54" s="82"/>
      <c r="B54" s="82"/>
      <c r="C54" s="82"/>
      <c r="D54" s="82"/>
      <c r="E54" s="82"/>
      <c r="F54" s="82"/>
      <c r="G54" s="82"/>
      <c r="H54" s="82"/>
      <c r="I54" s="82"/>
      <c r="J54" s="82"/>
      <c r="K54" s="82"/>
    </row>
    <row r="55" spans="1:11" x14ac:dyDescent="0.2">
      <c r="A55" s="82"/>
      <c r="B55" s="82"/>
      <c r="C55" s="82"/>
      <c r="D55" s="82"/>
      <c r="E55" s="82"/>
      <c r="F55" s="82"/>
      <c r="G55" s="82"/>
      <c r="H55" s="82"/>
      <c r="I55" s="82"/>
      <c r="J55" s="82"/>
      <c r="K55" s="82"/>
    </row>
    <row r="56" spans="1:11" x14ac:dyDescent="0.2">
      <c r="A56" s="82"/>
      <c r="B56" s="82"/>
      <c r="C56" s="82"/>
      <c r="D56" s="82"/>
      <c r="E56" s="82"/>
      <c r="F56" s="82"/>
      <c r="G56" s="82"/>
      <c r="H56" s="82"/>
      <c r="I56" s="82"/>
      <c r="J56" s="82"/>
      <c r="K56" s="82"/>
    </row>
    <row r="57" spans="1:11" x14ac:dyDescent="0.2">
      <c r="A57" s="82"/>
      <c r="B57" s="82"/>
      <c r="C57" s="82"/>
      <c r="D57" s="82"/>
      <c r="E57" s="82"/>
      <c r="F57" s="82"/>
      <c r="G57" s="82"/>
      <c r="H57" s="82"/>
      <c r="I57" s="82"/>
      <c r="J57" s="82"/>
      <c r="K57" s="82"/>
    </row>
    <row r="58" spans="1:11" x14ac:dyDescent="0.2">
      <c r="A58" s="82"/>
      <c r="B58" s="82"/>
      <c r="C58" s="82"/>
      <c r="D58" s="82"/>
      <c r="E58" s="82"/>
      <c r="F58" s="82"/>
      <c r="G58" s="82"/>
      <c r="H58" s="82"/>
      <c r="I58" s="82"/>
      <c r="J58" s="82"/>
      <c r="K58" s="82"/>
    </row>
    <row r="59" spans="1:11" x14ac:dyDescent="0.2">
      <c r="A59" s="82"/>
      <c r="B59" s="82"/>
      <c r="C59" s="82"/>
      <c r="D59" s="82"/>
      <c r="E59" s="82"/>
      <c r="F59" s="82"/>
      <c r="G59" s="82"/>
      <c r="H59" s="82"/>
      <c r="I59" s="82"/>
      <c r="J59" s="82"/>
      <c r="K59" s="82"/>
    </row>
    <row r="60" spans="1:11" x14ac:dyDescent="0.2">
      <c r="A60" s="82"/>
      <c r="B60" s="82"/>
      <c r="C60" s="82"/>
      <c r="D60" s="82"/>
      <c r="E60" s="82"/>
      <c r="F60" s="82"/>
      <c r="G60" s="82"/>
      <c r="H60" s="82"/>
      <c r="I60" s="82"/>
      <c r="J60" s="82"/>
      <c r="K60" s="82"/>
    </row>
    <row r="61" spans="1:11" x14ac:dyDescent="0.2">
      <c r="A61" s="82"/>
      <c r="B61" s="82"/>
      <c r="C61" s="82"/>
      <c r="D61" s="82"/>
      <c r="E61" s="82"/>
      <c r="F61" s="82"/>
      <c r="G61" s="82"/>
      <c r="H61" s="82"/>
      <c r="I61" s="82"/>
      <c r="J61" s="82"/>
      <c r="K61" s="82"/>
    </row>
    <row r="62" spans="1:11" ht="12" customHeight="1" x14ac:dyDescent="0.2">
      <c r="A62" s="82"/>
      <c r="B62" s="82"/>
      <c r="C62" s="82"/>
      <c r="D62" s="82"/>
      <c r="E62" s="82"/>
      <c r="F62" s="82"/>
      <c r="G62" s="82"/>
      <c r="H62" s="82"/>
      <c r="I62" s="82"/>
      <c r="J62" s="82"/>
      <c r="K62" s="82"/>
    </row>
    <row r="63" spans="1:11" x14ac:dyDescent="0.2">
      <c r="A63" s="82"/>
      <c r="B63" s="82"/>
      <c r="C63" s="82"/>
      <c r="D63" s="82"/>
      <c r="E63" s="82"/>
      <c r="F63" s="82"/>
      <c r="G63" s="82"/>
      <c r="H63" s="82"/>
      <c r="I63" s="82"/>
      <c r="J63" s="82"/>
      <c r="K63" s="82"/>
    </row>
    <row r="64" spans="1:11" x14ac:dyDescent="0.2">
      <c r="A64" s="82"/>
      <c r="B64" s="82"/>
      <c r="C64" s="82"/>
      <c r="D64" s="82"/>
      <c r="E64" s="82"/>
      <c r="F64" s="82"/>
      <c r="G64" s="82"/>
      <c r="H64" s="82"/>
      <c r="I64" s="82"/>
      <c r="J64" s="82"/>
      <c r="K64" s="82"/>
    </row>
    <row r="65" spans="1:12" ht="9" customHeight="1" x14ac:dyDescent="0.2">
      <c r="A65" s="82"/>
      <c r="B65" s="82"/>
      <c r="C65" s="82"/>
      <c r="D65" s="82"/>
      <c r="E65" s="82"/>
      <c r="F65" s="289">
        <v>7</v>
      </c>
      <c r="G65" s="289"/>
      <c r="H65" s="289"/>
      <c r="I65" s="289"/>
      <c r="J65" s="289"/>
      <c r="K65" s="82"/>
    </row>
    <row r="66" spans="1:12" ht="9" customHeight="1" x14ac:dyDescent="0.2">
      <c r="A66" s="82"/>
      <c r="B66" s="82"/>
      <c r="C66" s="82"/>
      <c r="D66" s="82"/>
      <c r="E66" s="82"/>
      <c r="F66" s="82"/>
      <c r="G66" s="82"/>
      <c r="H66" s="82"/>
      <c r="I66" s="82"/>
      <c r="J66" s="82"/>
      <c r="K66" s="82"/>
    </row>
    <row r="67" spans="1:12" x14ac:dyDescent="0.2">
      <c r="A67" s="87"/>
      <c r="B67" s="87"/>
      <c r="C67" s="87"/>
      <c r="D67" s="87"/>
      <c r="E67" s="87"/>
      <c r="F67" s="87"/>
      <c r="G67" s="87"/>
      <c r="H67" s="87"/>
      <c r="I67" s="87"/>
      <c r="J67" s="87"/>
      <c r="K67" s="87"/>
    </row>
    <row r="68" spans="1:12" x14ac:dyDescent="0.2">
      <c r="A68" s="88"/>
      <c r="B68" s="88"/>
      <c r="C68" s="88"/>
      <c r="D68" s="88"/>
      <c r="E68" s="88"/>
      <c r="F68" s="88"/>
      <c r="G68" s="88"/>
      <c r="H68" s="88"/>
      <c r="I68" s="88"/>
      <c r="J68" s="88"/>
      <c r="K68" s="88"/>
    </row>
    <row r="69" spans="1:12" x14ac:dyDescent="0.2">
      <c r="A69" s="88"/>
      <c r="B69" s="88"/>
      <c r="C69" s="88"/>
      <c r="D69" s="88"/>
      <c r="E69" s="88"/>
      <c r="F69" s="88"/>
      <c r="G69" s="88"/>
      <c r="H69" s="88"/>
      <c r="I69" s="88"/>
      <c r="J69" s="88"/>
      <c r="K69" s="88"/>
    </row>
    <row r="70" spans="1:12" x14ac:dyDescent="0.2">
      <c r="A70" s="88"/>
      <c r="B70" s="88"/>
      <c r="C70" s="88"/>
      <c r="D70" s="88"/>
      <c r="E70" s="211"/>
      <c r="F70" s="211"/>
      <c r="G70" s="211"/>
      <c r="H70" s="211"/>
      <c r="I70" s="211"/>
      <c r="J70" s="211"/>
      <c r="K70" s="211"/>
      <c r="L70" s="212"/>
    </row>
    <row r="71" spans="1:12" x14ac:dyDescent="0.2">
      <c r="E71" s="212"/>
      <c r="F71" s="212"/>
      <c r="G71" s="212"/>
      <c r="H71" s="212"/>
      <c r="I71" s="212"/>
      <c r="J71" s="212"/>
      <c r="K71" s="212"/>
      <c r="L71" s="212"/>
    </row>
    <row r="72" spans="1:12" x14ac:dyDescent="0.2">
      <c r="E72" s="212"/>
      <c r="F72" s="212"/>
      <c r="G72" s="212"/>
      <c r="H72" s="212"/>
      <c r="I72" s="212"/>
      <c r="J72" s="212"/>
      <c r="K72" s="212"/>
      <c r="L72" s="212"/>
    </row>
    <row r="85" spans="6:8" x14ac:dyDescent="0.2">
      <c r="F85" s="213"/>
      <c r="G85" s="213"/>
      <c r="H85" s="213"/>
    </row>
    <row r="86" spans="6:8" x14ac:dyDescent="0.2">
      <c r="F86" s="213"/>
      <c r="G86" s="213"/>
      <c r="H86" s="213"/>
    </row>
    <row r="87" spans="6:8" x14ac:dyDescent="0.2">
      <c r="F87" s="213"/>
      <c r="G87" s="213"/>
      <c r="H87" s="213"/>
    </row>
    <row r="88" spans="6:8" x14ac:dyDescent="0.2">
      <c r="F88" s="213"/>
      <c r="G88" s="213"/>
      <c r="H88" s="213"/>
    </row>
    <row r="89" spans="6:8" x14ac:dyDescent="0.2">
      <c r="F89" s="213"/>
      <c r="G89" s="213"/>
      <c r="H89" s="213"/>
    </row>
    <row r="90" spans="6:8" x14ac:dyDescent="0.2">
      <c r="F90" s="213"/>
      <c r="G90" s="213"/>
      <c r="H90" s="213"/>
    </row>
    <row r="91" spans="6:8" x14ac:dyDescent="0.2">
      <c r="F91" s="213"/>
      <c r="G91" s="213"/>
      <c r="H91" s="213"/>
    </row>
    <row r="92" spans="6:8" x14ac:dyDescent="0.2">
      <c r="F92" s="213"/>
      <c r="G92" s="213"/>
      <c r="H92" s="213"/>
    </row>
    <row r="93" spans="6:8" x14ac:dyDescent="0.2">
      <c r="F93" s="213"/>
      <c r="G93" s="213"/>
      <c r="H93" s="213"/>
    </row>
    <row r="105" spans="6:8" x14ac:dyDescent="0.2">
      <c r="F105" s="213"/>
      <c r="G105" s="213"/>
      <c r="H105" s="213"/>
    </row>
    <row r="106" spans="6:8" x14ac:dyDescent="0.2">
      <c r="F106" s="213"/>
      <c r="G106" s="213"/>
      <c r="H106" s="213"/>
    </row>
    <row r="107" spans="6:8" x14ac:dyDescent="0.2">
      <c r="F107" s="213"/>
      <c r="G107" s="213"/>
      <c r="H107" s="213"/>
    </row>
    <row r="108" spans="6:8" x14ac:dyDescent="0.2">
      <c r="F108" s="213"/>
      <c r="G108" s="213"/>
      <c r="H108" s="213"/>
    </row>
    <row r="109" spans="6:8" x14ac:dyDescent="0.2">
      <c r="F109" s="213"/>
      <c r="G109" s="213"/>
      <c r="H109" s="213"/>
    </row>
  </sheetData>
  <mergeCells count="4">
    <mergeCell ref="B7:J7"/>
    <mergeCell ref="B10:J10"/>
    <mergeCell ref="B26:J26"/>
    <mergeCell ref="F65:J65"/>
  </mergeCells>
  <pageMargins left="0" right="0" top="0" bottom="0"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04CC-DF83-40EF-B6F8-8BE4D4280045}">
  <sheetPr codeName="Hoja12"/>
  <dimension ref="A1:N128"/>
  <sheetViews>
    <sheetView zoomScaleNormal="100" workbookViewId="0"/>
  </sheetViews>
  <sheetFormatPr baseColWidth="10" defaultColWidth="8.7109375" defaultRowHeight="12" x14ac:dyDescent="0.2"/>
  <cols>
    <col min="1" max="1" width="5.28515625" style="83" customWidth="1"/>
    <col min="2" max="2" width="8.7109375" style="83"/>
    <col min="3" max="3" width="7.85546875" style="83" customWidth="1"/>
    <col min="4" max="4" width="9.42578125" style="83" customWidth="1"/>
    <col min="5" max="5" width="8.85546875" style="83" customWidth="1"/>
    <col min="6" max="12" width="7.5703125" style="83" customWidth="1"/>
    <col min="13" max="13" width="8.85546875" style="83" customWidth="1"/>
    <col min="14" max="14" width="5.28515625" style="83" customWidth="1"/>
    <col min="15" max="16384" width="8.7109375" style="83"/>
  </cols>
  <sheetData>
    <row r="1" spans="1:14" ht="24" customHeight="1" x14ac:dyDescent="0.2">
      <c r="A1" s="82"/>
      <c r="B1" s="82"/>
      <c r="C1" s="82"/>
      <c r="D1" s="82"/>
      <c r="E1" s="82"/>
      <c r="F1" s="82"/>
      <c r="G1" s="82"/>
      <c r="H1" s="82"/>
      <c r="I1" s="82"/>
      <c r="J1" s="82"/>
      <c r="K1" s="82"/>
      <c r="L1" s="82"/>
      <c r="M1" s="82"/>
      <c r="N1" s="82"/>
    </row>
    <row r="2" spans="1:14" ht="17.25" customHeight="1" x14ac:dyDescent="0.2">
      <c r="A2" s="82"/>
      <c r="B2" s="82"/>
      <c r="C2" s="82"/>
      <c r="D2" s="82"/>
      <c r="E2" s="82"/>
      <c r="F2" s="82"/>
      <c r="G2" s="82"/>
      <c r="H2" s="82"/>
      <c r="I2" s="82"/>
      <c r="J2" s="82"/>
      <c r="K2" s="82"/>
      <c r="L2" s="82"/>
      <c r="M2" s="82"/>
      <c r="N2" s="82"/>
    </row>
    <row r="3" spans="1:14" ht="15.75" customHeight="1" x14ac:dyDescent="0.2">
      <c r="A3" s="82"/>
      <c r="B3" s="82"/>
      <c r="C3" s="82"/>
      <c r="D3" s="82"/>
      <c r="E3" s="82"/>
      <c r="F3" s="82"/>
      <c r="G3" s="82"/>
      <c r="H3" s="82"/>
      <c r="I3" s="82"/>
      <c r="J3" s="82"/>
      <c r="K3" s="82"/>
      <c r="L3" s="82"/>
      <c r="M3" s="82"/>
      <c r="N3" s="82"/>
    </row>
    <row r="4" spans="1:14" ht="14.25" customHeight="1" x14ac:dyDescent="0.2">
      <c r="A4" s="82"/>
      <c r="B4" s="82"/>
      <c r="C4" s="82"/>
      <c r="D4" s="82"/>
      <c r="E4" s="82"/>
      <c r="F4" s="82"/>
      <c r="G4" s="82"/>
      <c r="H4" s="82"/>
      <c r="I4" s="82"/>
      <c r="J4" s="82"/>
      <c r="K4" s="82"/>
      <c r="L4" s="82"/>
      <c r="M4" s="82"/>
      <c r="N4" s="82"/>
    </row>
    <row r="5" spans="1:14" ht="12" customHeight="1" x14ac:dyDescent="0.2">
      <c r="A5" s="82"/>
      <c r="B5" s="82"/>
      <c r="C5" s="82"/>
      <c r="D5" s="82"/>
      <c r="E5" s="82"/>
      <c r="F5" s="82"/>
      <c r="G5" s="82"/>
      <c r="H5" s="82"/>
      <c r="I5" s="82"/>
      <c r="J5" s="82"/>
      <c r="K5" s="82"/>
      <c r="L5" s="82"/>
      <c r="M5" s="82"/>
      <c r="N5" s="82"/>
    </row>
    <row r="6" spans="1:14" ht="14.25" customHeight="1" x14ac:dyDescent="0.2">
      <c r="A6" s="82"/>
      <c r="B6" s="57" t="s">
        <v>200</v>
      </c>
      <c r="C6" s="82"/>
      <c r="D6" s="82"/>
      <c r="E6" s="82"/>
      <c r="F6" s="89"/>
      <c r="G6" s="89"/>
      <c r="H6" s="89"/>
      <c r="I6" s="89"/>
      <c r="J6" s="89"/>
      <c r="K6" s="89"/>
      <c r="L6" s="89"/>
      <c r="M6" s="89"/>
      <c r="N6" s="82"/>
    </row>
    <row r="7" spans="1:14" ht="14.25" customHeight="1" x14ac:dyDescent="0.2">
      <c r="A7" s="82"/>
      <c r="B7" s="297" t="s">
        <v>201</v>
      </c>
      <c r="C7" s="297"/>
      <c r="D7" s="297"/>
      <c r="E7" s="297"/>
      <c r="F7" s="297"/>
      <c r="G7" s="297"/>
      <c r="H7" s="297"/>
      <c r="I7" s="297"/>
      <c r="J7" s="297"/>
      <c r="K7" s="304"/>
      <c r="L7" s="304"/>
      <c r="M7" s="304"/>
      <c r="N7" s="82"/>
    </row>
    <row r="8" spans="1:14" ht="3" customHeight="1" thickBot="1" x14ac:dyDescent="0.25">
      <c r="A8" s="82"/>
      <c r="B8" s="92"/>
      <c r="C8" s="92"/>
      <c r="D8" s="92"/>
      <c r="E8" s="92"/>
      <c r="F8" s="92"/>
      <c r="G8" s="92"/>
      <c r="H8" s="92"/>
      <c r="I8" s="92"/>
      <c r="J8" s="92"/>
      <c r="K8" s="90"/>
      <c r="L8" s="90"/>
      <c r="M8" s="90"/>
      <c r="N8" s="82"/>
    </row>
    <row r="9" spans="1:14" ht="13.9" customHeight="1" x14ac:dyDescent="0.2">
      <c r="A9" s="82"/>
      <c r="B9" s="82"/>
      <c r="C9" s="82"/>
      <c r="D9" s="82"/>
      <c r="E9" s="82"/>
      <c r="F9" s="82"/>
      <c r="G9" s="82"/>
      <c r="H9" s="82"/>
      <c r="I9" s="82"/>
      <c r="J9" s="82"/>
      <c r="K9" s="82"/>
      <c r="L9" s="82"/>
      <c r="M9" s="82"/>
      <c r="N9" s="82"/>
    </row>
    <row r="10" spans="1:14" ht="18.75" customHeight="1" x14ac:dyDescent="0.2">
      <c r="A10" s="82"/>
      <c r="B10" s="298" t="s">
        <v>136</v>
      </c>
      <c r="C10" s="299"/>
      <c r="D10" s="299"/>
      <c r="E10" s="299"/>
      <c r="F10" s="299"/>
      <c r="G10" s="299"/>
      <c r="H10" s="299"/>
      <c r="I10" s="299"/>
      <c r="J10" s="299"/>
      <c r="K10" s="299"/>
      <c r="L10" s="299"/>
      <c r="M10" s="300"/>
      <c r="N10" s="82"/>
    </row>
    <row r="11" spans="1:14" ht="6" customHeight="1" x14ac:dyDescent="0.2">
      <c r="A11" s="82"/>
      <c r="B11" s="82"/>
      <c r="C11" s="82"/>
      <c r="D11" s="82"/>
      <c r="E11" s="82"/>
      <c r="F11" s="82"/>
      <c r="G11" s="82"/>
      <c r="H11" s="82"/>
      <c r="I11" s="82"/>
      <c r="J11" s="82"/>
      <c r="K11" s="82"/>
      <c r="L11" s="82"/>
      <c r="M11" s="82"/>
      <c r="N11" s="82"/>
    </row>
    <row r="12" spans="1:14" ht="18.75" customHeight="1" x14ac:dyDescent="0.2">
      <c r="A12" s="82"/>
      <c r="B12" s="124" t="s">
        <v>82</v>
      </c>
      <c r="C12" s="124"/>
      <c r="D12" s="124"/>
      <c r="E12" s="124"/>
      <c r="F12" s="125" t="s">
        <v>71</v>
      </c>
      <c r="G12" s="125" t="s">
        <v>16</v>
      </c>
      <c r="H12" s="125" t="s">
        <v>72</v>
      </c>
      <c r="I12" s="125" t="s">
        <v>73</v>
      </c>
      <c r="J12" s="125" t="s">
        <v>74</v>
      </c>
      <c r="K12" s="125" t="s">
        <v>75</v>
      </c>
      <c r="L12" s="125" t="s">
        <v>76</v>
      </c>
      <c r="M12" s="125" t="s">
        <v>53</v>
      </c>
      <c r="N12" s="82"/>
    </row>
    <row r="13" spans="1:14" ht="12.6" customHeight="1" x14ac:dyDescent="0.2">
      <c r="A13" s="82"/>
      <c r="B13" s="95" t="s">
        <v>27</v>
      </c>
      <c r="C13" s="96"/>
      <c r="D13" s="96"/>
      <c r="E13" s="96"/>
      <c r="F13" s="97"/>
      <c r="G13" s="97"/>
      <c r="H13" s="97"/>
      <c r="I13" s="97"/>
      <c r="J13" s="97"/>
      <c r="K13" s="97"/>
      <c r="L13" s="97"/>
      <c r="M13" s="97"/>
      <c r="N13" s="82"/>
    </row>
    <row r="14" spans="1:14" ht="12.6" customHeight="1" x14ac:dyDescent="0.2">
      <c r="A14" s="82"/>
      <c r="B14" s="82" t="s">
        <v>28</v>
      </c>
      <c r="C14" s="82"/>
      <c r="D14" s="82"/>
      <c r="E14" s="82"/>
      <c r="F14" s="84">
        <v>429</v>
      </c>
      <c r="G14" s="84">
        <v>6240</v>
      </c>
      <c r="H14" s="84">
        <v>6745</v>
      </c>
      <c r="I14" s="84">
        <v>8167</v>
      </c>
      <c r="J14" s="84">
        <v>7036</v>
      </c>
      <c r="K14" s="84">
        <v>5505</v>
      </c>
      <c r="L14" s="84">
        <v>3315</v>
      </c>
      <c r="M14" s="85">
        <f>SUM(F14:L14)</f>
        <v>37437</v>
      </c>
      <c r="N14" s="82"/>
    </row>
    <row r="15" spans="1:14" ht="12.6" customHeight="1" x14ac:dyDescent="0.2">
      <c r="A15" s="82"/>
      <c r="B15" s="82" t="s">
        <v>29</v>
      </c>
      <c r="C15" s="82"/>
      <c r="D15" s="82"/>
      <c r="E15" s="82"/>
      <c r="F15" s="84">
        <v>36</v>
      </c>
      <c r="G15" s="84">
        <v>3352</v>
      </c>
      <c r="H15" s="84">
        <v>3443</v>
      </c>
      <c r="I15" s="84">
        <v>4810</v>
      </c>
      <c r="J15" s="84">
        <v>5242</v>
      </c>
      <c r="K15" s="84">
        <v>4675</v>
      </c>
      <c r="L15" s="84">
        <v>5411</v>
      </c>
      <c r="M15" s="85">
        <f>SUM(F15:L15)</f>
        <v>26969</v>
      </c>
      <c r="N15" s="82"/>
    </row>
    <row r="16" spans="1:14" ht="12.6" customHeight="1" x14ac:dyDescent="0.2">
      <c r="A16" s="82"/>
      <c r="B16" s="95" t="s">
        <v>30</v>
      </c>
      <c r="C16" s="96"/>
      <c r="D16" s="96"/>
      <c r="E16" s="96"/>
      <c r="F16" s="97"/>
      <c r="G16" s="97"/>
      <c r="H16" s="97"/>
      <c r="I16" s="97"/>
      <c r="J16" s="97"/>
      <c r="K16" s="97"/>
      <c r="L16" s="97"/>
      <c r="M16" s="98"/>
      <c r="N16" s="82"/>
    </row>
    <row r="17" spans="1:14" ht="12.6" customHeight="1" x14ac:dyDescent="0.2">
      <c r="A17" s="82"/>
      <c r="B17" s="82" t="s">
        <v>31</v>
      </c>
      <c r="C17" s="82"/>
      <c r="D17" s="82"/>
      <c r="E17" s="82"/>
      <c r="F17" s="84">
        <v>688</v>
      </c>
      <c r="G17" s="84">
        <v>15989</v>
      </c>
      <c r="H17" s="84">
        <v>17243</v>
      </c>
      <c r="I17" s="84">
        <v>17798</v>
      </c>
      <c r="J17" s="84">
        <v>17188</v>
      </c>
      <c r="K17" s="84">
        <v>21342</v>
      </c>
      <c r="L17" s="84">
        <v>13058</v>
      </c>
      <c r="M17" s="85">
        <f>SUM(F17:L17)</f>
        <v>103306</v>
      </c>
      <c r="N17" s="82"/>
    </row>
    <row r="18" spans="1:14" ht="12.6" customHeight="1" x14ac:dyDescent="0.2">
      <c r="A18" s="82"/>
      <c r="B18" s="95" t="s">
        <v>32</v>
      </c>
      <c r="C18" s="96"/>
      <c r="D18" s="96"/>
      <c r="E18" s="96"/>
      <c r="F18" s="97"/>
      <c r="G18" s="97"/>
      <c r="H18" s="97"/>
      <c r="I18" s="97"/>
      <c r="J18" s="97"/>
      <c r="K18" s="97"/>
      <c r="L18" s="97"/>
      <c r="M18" s="98"/>
      <c r="N18" s="82"/>
    </row>
    <row r="19" spans="1:14" ht="12.6" customHeight="1" x14ac:dyDescent="0.2">
      <c r="A19" s="82"/>
      <c r="B19" s="82" t="s">
        <v>33</v>
      </c>
      <c r="C19" s="82"/>
      <c r="D19" s="82"/>
      <c r="E19" s="82"/>
      <c r="F19" s="84">
        <v>354</v>
      </c>
      <c r="G19" s="84">
        <v>15761</v>
      </c>
      <c r="H19" s="84">
        <v>14066</v>
      </c>
      <c r="I19" s="84">
        <v>14966</v>
      </c>
      <c r="J19" s="84">
        <v>14963</v>
      </c>
      <c r="K19" s="84">
        <v>23790</v>
      </c>
      <c r="L19" s="84">
        <v>12405</v>
      </c>
      <c r="M19" s="85">
        <f>SUM(F19:L19)</f>
        <v>96305</v>
      </c>
      <c r="N19" s="82"/>
    </row>
    <row r="20" spans="1:14" ht="12.6" customHeight="1" x14ac:dyDescent="0.2">
      <c r="A20" s="82"/>
      <c r="B20" s="82" t="s">
        <v>34</v>
      </c>
      <c r="C20" s="82"/>
      <c r="D20" s="82"/>
      <c r="E20" s="82"/>
      <c r="F20" s="84">
        <v>1001</v>
      </c>
      <c r="G20" s="84">
        <v>9282</v>
      </c>
      <c r="H20" s="84">
        <v>8290</v>
      </c>
      <c r="I20" s="84">
        <v>9642</v>
      </c>
      <c r="J20" s="84">
        <v>9903</v>
      </c>
      <c r="K20" s="84">
        <v>15865</v>
      </c>
      <c r="L20" s="84">
        <v>9188</v>
      </c>
      <c r="M20" s="85">
        <f>SUM(F20:L20)</f>
        <v>63171</v>
      </c>
      <c r="N20" s="82"/>
    </row>
    <row r="21" spans="1:14" ht="12.6" customHeight="1" x14ac:dyDescent="0.2">
      <c r="A21" s="82"/>
      <c r="B21" s="95" t="s">
        <v>35</v>
      </c>
      <c r="C21" s="96"/>
      <c r="D21" s="96"/>
      <c r="E21" s="96"/>
      <c r="F21" s="97"/>
      <c r="G21" s="97"/>
      <c r="H21" s="97"/>
      <c r="I21" s="97"/>
      <c r="J21" s="97"/>
      <c r="K21" s="97"/>
      <c r="L21" s="97"/>
      <c r="M21" s="98"/>
      <c r="N21" s="82"/>
    </row>
    <row r="22" spans="1:14" ht="12.6" customHeight="1" x14ac:dyDescent="0.2">
      <c r="A22" s="82"/>
      <c r="B22" s="82" t="s">
        <v>36</v>
      </c>
      <c r="C22" s="82"/>
      <c r="D22" s="82"/>
      <c r="E22" s="82"/>
      <c r="F22" s="84">
        <v>379</v>
      </c>
      <c r="G22" s="84">
        <v>15751</v>
      </c>
      <c r="H22" s="84">
        <v>14083</v>
      </c>
      <c r="I22" s="84">
        <v>12403</v>
      </c>
      <c r="J22" s="84">
        <v>16234</v>
      </c>
      <c r="K22" s="84">
        <v>23677</v>
      </c>
      <c r="L22" s="84">
        <v>18678</v>
      </c>
      <c r="M22" s="85">
        <f>SUM(F22:L22)</f>
        <v>101205</v>
      </c>
      <c r="N22" s="82"/>
    </row>
    <row r="23" spans="1:14" ht="12.6" customHeight="1" x14ac:dyDescent="0.2">
      <c r="A23" s="82"/>
      <c r="B23" s="82" t="s">
        <v>37</v>
      </c>
      <c r="C23" s="82"/>
      <c r="D23" s="82"/>
      <c r="E23" s="82"/>
      <c r="F23" s="84">
        <v>129</v>
      </c>
      <c r="G23" s="84">
        <v>7562</v>
      </c>
      <c r="H23" s="84">
        <v>7484</v>
      </c>
      <c r="I23" s="84">
        <v>8553</v>
      </c>
      <c r="J23" s="84">
        <v>8708</v>
      </c>
      <c r="K23" s="84">
        <v>13546</v>
      </c>
      <c r="L23" s="84">
        <v>9031</v>
      </c>
      <c r="M23" s="85">
        <f>SUM(F23:L23)</f>
        <v>55013</v>
      </c>
      <c r="N23" s="82"/>
    </row>
    <row r="24" spans="1:14" ht="12.6" customHeight="1" x14ac:dyDescent="0.2">
      <c r="A24" s="82"/>
      <c r="B24" s="82" t="s">
        <v>38</v>
      </c>
      <c r="C24" s="82"/>
      <c r="D24" s="82"/>
      <c r="E24" s="82"/>
      <c r="F24" s="84">
        <v>1136</v>
      </c>
      <c r="G24" s="84">
        <v>27389</v>
      </c>
      <c r="H24" s="84">
        <v>24770</v>
      </c>
      <c r="I24" s="84">
        <v>28607</v>
      </c>
      <c r="J24" s="84">
        <v>30138</v>
      </c>
      <c r="K24" s="84">
        <v>30802</v>
      </c>
      <c r="L24" s="84">
        <v>28834</v>
      </c>
      <c r="M24" s="85">
        <f>SUM(F24:L24)</f>
        <v>171676</v>
      </c>
      <c r="N24" s="82"/>
    </row>
    <row r="25" spans="1:14" ht="12.6" customHeight="1" x14ac:dyDescent="0.2">
      <c r="A25" s="82"/>
      <c r="B25" s="82" t="s">
        <v>39</v>
      </c>
      <c r="C25" s="82"/>
      <c r="D25" s="82"/>
      <c r="E25" s="82"/>
      <c r="F25" s="84">
        <v>110</v>
      </c>
      <c r="G25" s="84">
        <v>78592</v>
      </c>
      <c r="H25" s="84">
        <v>110010</v>
      </c>
      <c r="I25" s="84">
        <v>114024</v>
      </c>
      <c r="J25" s="84">
        <v>112843</v>
      </c>
      <c r="K25" s="84">
        <v>126047</v>
      </c>
      <c r="L25" s="84">
        <v>83128</v>
      </c>
      <c r="M25" s="85">
        <f>SUM(F25:L25)</f>
        <v>624754</v>
      </c>
      <c r="N25" s="82"/>
    </row>
    <row r="26" spans="1:14" ht="12.6" customHeight="1" x14ac:dyDescent="0.2">
      <c r="A26" s="82"/>
      <c r="B26" s="95" t="s">
        <v>40</v>
      </c>
      <c r="C26" s="96"/>
      <c r="D26" s="96"/>
      <c r="E26" s="96"/>
      <c r="F26" s="97"/>
      <c r="G26" s="97"/>
      <c r="H26" s="97"/>
      <c r="I26" s="97"/>
      <c r="J26" s="97"/>
      <c r="K26" s="97"/>
      <c r="L26" s="97"/>
      <c r="M26" s="98"/>
      <c r="N26" s="82"/>
    </row>
    <row r="27" spans="1:14" ht="12.6" customHeight="1" x14ac:dyDescent="0.2">
      <c r="A27" s="82"/>
      <c r="B27" s="82" t="s">
        <v>41</v>
      </c>
      <c r="C27" s="82"/>
      <c r="D27" s="82"/>
      <c r="E27" s="82"/>
      <c r="F27" s="84">
        <v>57</v>
      </c>
      <c r="G27" s="84">
        <v>5636</v>
      </c>
      <c r="H27" s="84">
        <v>5318</v>
      </c>
      <c r="I27" s="84">
        <v>5392</v>
      </c>
      <c r="J27" s="84">
        <v>5305</v>
      </c>
      <c r="K27" s="84">
        <v>5934</v>
      </c>
      <c r="L27" s="84">
        <v>2573</v>
      </c>
      <c r="M27" s="85">
        <f>SUM(F27:L27)</f>
        <v>30215</v>
      </c>
      <c r="N27" s="82"/>
    </row>
    <row r="28" spans="1:14" ht="12.6" customHeight="1" x14ac:dyDescent="0.2">
      <c r="A28" s="82"/>
      <c r="B28" s="95" t="s">
        <v>42</v>
      </c>
      <c r="C28" s="96"/>
      <c r="D28" s="96"/>
      <c r="E28" s="96"/>
      <c r="F28" s="97"/>
      <c r="G28" s="97"/>
      <c r="H28" s="97"/>
      <c r="I28" s="97"/>
      <c r="J28" s="97"/>
      <c r="K28" s="97"/>
      <c r="L28" s="97"/>
      <c r="M28" s="98"/>
      <c r="N28" s="82"/>
    </row>
    <row r="29" spans="1:14" ht="12.6" customHeight="1" x14ac:dyDescent="0.2">
      <c r="A29" s="82"/>
      <c r="B29" s="82" t="s">
        <v>139</v>
      </c>
      <c r="C29" s="82"/>
      <c r="D29" s="82"/>
      <c r="E29" s="82"/>
      <c r="F29" s="84">
        <v>242</v>
      </c>
      <c r="G29" s="84">
        <v>5574</v>
      </c>
      <c r="H29" s="84">
        <v>5201</v>
      </c>
      <c r="I29" s="84">
        <v>5412</v>
      </c>
      <c r="J29" s="84">
        <v>7030</v>
      </c>
      <c r="K29" s="84">
        <v>11833</v>
      </c>
      <c r="L29" s="84">
        <v>7395</v>
      </c>
      <c r="M29" s="85">
        <f>SUM(F29:L29)</f>
        <v>42687</v>
      </c>
      <c r="N29" s="82"/>
    </row>
    <row r="30" spans="1:14" ht="12.6" customHeight="1" x14ac:dyDescent="0.2">
      <c r="A30" s="82"/>
      <c r="B30" s="82" t="s">
        <v>44</v>
      </c>
      <c r="C30" s="82"/>
      <c r="D30" s="82"/>
      <c r="E30" s="82"/>
      <c r="F30" s="84">
        <v>148</v>
      </c>
      <c r="G30" s="84">
        <v>5460</v>
      </c>
      <c r="H30" s="84">
        <v>6882</v>
      </c>
      <c r="I30" s="84">
        <v>5400</v>
      </c>
      <c r="J30" s="84">
        <v>6824</v>
      </c>
      <c r="K30" s="84">
        <v>7427</v>
      </c>
      <c r="L30" s="84">
        <v>4066</v>
      </c>
      <c r="M30" s="85">
        <f>SUM(F30:L30)</f>
        <v>36207</v>
      </c>
      <c r="N30" s="82"/>
    </row>
    <row r="31" spans="1:14" ht="12.6" customHeight="1" x14ac:dyDescent="0.2">
      <c r="A31" s="82"/>
      <c r="B31" s="82" t="s">
        <v>96</v>
      </c>
      <c r="C31" s="82"/>
      <c r="D31" s="82"/>
      <c r="E31" s="82"/>
      <c r="F31" s="84">
        <v>143</v>
      </c>
      <c r="G31" s="84">
        <v>4273</v>
      </c>
      <c r="H31" s="84">
        <v>3631</v>
      </c>
      <c r="I31" s="84">
        <v>4779</v>
      </c>
      <c r="J31" s="84">
        <v>5565</v>
      </c>
      <c r="K31" s="84">
        <v>4735</v>
      </c>
      <c r="L31" s="84">
        <v>3155</v>
      </c>
      <c r="M31" s="85">
        <f>SUM(F31:L31)</f>
        <v>26281</v>
      </c>
      <c r="N31" s="82"/>
    </row>
    <row r="32" spans="1:14" ht="12.6" customHeight="1" x14ac:dyDescent="0.2">
      <c r="A32" s="82"/>
      <c r="B32" s="82" t="s">
        <v>45</v>
      </c>
      <c r="C32" s="82"/>
      <c r="D32" s="82"/>
      <c r="E32" s="82"/>
      <c r="F32" s="84">
        <v>228</v>
      </c>
      <c r="G32" s="84">
        <v>6465</v>
      </c>
      <c r="H32" s="84">
        <v>5871</v>
      </c>
      <c r="I32" s="84">
        <v>6019</v>
      </c>
      <c r="J32" s="84">
        <v>6533</v>
      </c>
      <c r="K32" s="84">
        <v>10041</v>
      </c>
      <c r="L32" s="84">
        <v>5195</v>
      </c>
      <c r="M32" s="85">
        <f>SUM(F32:L32)</f>
        <v>40352</v>
      </c>
      <c r="N32" s="82"/>
    </row>
    <row r="33" spans="1:14" ht="12.6" customHeight="1" x14ac:dyDescent="0.2">
      <c r="A33" s="82"/>
      <c r="B33" s="95" t="s">
        <v>46</v>
      </c>
      <c r="C33" s="96"/>
      <c r="D33" s="96"/>
      <c r="E33" s="96"/>
      <c r="F33" s="97"/>
      <c r="G33" s="97"/>
      <c r="H33" s="97"/>
      <c r="I33" s="97"/>
      <c r="J33" s="97"/>
      <c r="K33" s="97"/>
      <c r="L33" s="97"/>
      <c r="M33" s="98"/>
      <c r="N33" s="82"/>
    </row>
    <row r="34" spans="1:14" ht="12.6" customHeight="1" x14ac:dyDescent="0.2">
      <c r="A34" s="82"/>
      <c r="B34" s="82" t="s">
        <v>47</v>
      </c>
      <c r="C34" s="82"/>
      <c r="D34" s="82"/>
      <c r="E34" s="82"/>
      <c r="F34" s="84">
        <v>517</v>
      </c>
      <c r="G34" s="84">
        <v>42397</v>
      </c>
      <c r="H34" s="84">
        <v>36509</v>
      </c>
      <c r="I34" s="84">
        <v>40791</v>
      </c>
      <c r="J34" s="84">
        <v>41284</v>
      </c>
      <c r="K34" s="84">
        <v>55780</v>
      </c>
      <c r="L34" s="84">
        <v>40201</v>
      </c>
      <c r="M34" s="85">
        <f>SUM(F34:L34)</f>
        <v>257479</v>
      </c>
      <c r="N34" s="82"/>
    </row>
    <row r="35" spans="1:14" ht="12.6" customHeight="1" x14ac:dyDescent="0.2">
      <c r="A35" s="82"/>
      <c r="B35" s="95" t="s">
        <v>48</v>
      </c>
      <c r="C35" s="96"/>
      <c r="D35" s="96"/>
      <c r="E35" s="96"/>
      <c r="F35" s="97"/>
      <c r="G35" s="97"/>
      <c r="H35" s="97"/>
      <c r="I35" s="97"/>
      <c r="J35" s="97"/>
      <c r="K35" s="97"/>
      <c r="L35" s="97"/>
      <c r="M35" s="98"/>
      <c r="N35" s="82"/>
    </row>
    <row r="36" spans="1:14" ht="12.6" customHeight="1" x14ac:dyDescent="0.2">
      <c r="A36" s="82"/>
      <c r="B36" s="82" t="s">
        <v>49</v>
      </c>
      <c r="C36" s="82"/>
      <c r="D36" s="82"/>
      <c r="E36" s="82"/>
      <c r="F36" s="84">
        <v>2868</v>
      </c>
      <c r="G36" s="84">
        <v>21262</v>
      </c>
      <c r="H36" s="84">
        <v>22718</v>
      </c>
      <c r="I36" s="84">
        <v>20511</v>
      </c>
      <c r="J36" s="84">
        <v>55265</v>
      </c>
      <c r="K36" s="84">
        <v>60885</v>
      </c>
      <c r="L36" s="84">
        <v>17613</v>
      </c>
      <c r="M36" s="85">
        <f>SUM(F36:L36)</f>
        <v>201122</v>
      </c>
      <c r="N36" s="82"/>
    </row>
    <row r="37" spans="1:14" ht="12.6" customHeight="1" x14ac:dyDescent="0.2">
      <c r="A37" s="82"/>
      <c r="B37" s="82" t="s">
        <v>50</v>
      </c>
      <c r="C37" s="82"/>
      <c r="D37" s="82"/>
      <c r="E37" s="82"/>
      <c r="F37" s="84">
        <v>96</v>
      </c>
      <c r="G37" s="84">
        <v>134</v>
      </c>
      <c r="H37" s="84">
        <v>100</v>
      </c>
      <c r="I37" s="84">
        <v>79</v>
      </c>
      <c r="J37" s="84">
        <v>62</v>
      </c>
      <c r="K37" s="84">
        <v>363</v>
      </c>
      <c r="L37" s="84">
        <v>0</v>
      </c>
      <c r="M37" s="85">
        <f>SUM(F37:L37)</f>
        <v>834</v>
      </c>
      <c r="N37" s="82"/>
    </row>
    <row r="38" spans="1:14" ht="12.6" customHeight="1" x14ac:dyDescent="0.2">
      <c r="A38" s="82"/>
      <c r="B38" s="82" t="s">
        <v>51</v>
      </c>
      <c r="C38" s="82"/>
      <c r="D38" s="82"/>
      <c r="E38" s="82"/>
      <c r="F38" s="84">
        <v>221</v>
      </c>
      <c r="G38" s="84">
        <v>16283</v>
      </c>
      <c r="H38" s="84">
        <v>13794</v>
      </c>
      <c r="I38" s="84">
        <v>14205</v>
      </c>
      <c r="J38" s="84">
        <v>14846</v>
      </c>
      <c r="K38" s="84">
        <v>19331</v>
      </c>
      <c r="L38" s="84">
        <v>14836</v>
      </c>
      <c r="M38" s="85">
        <f>SUM(F38:L38)</f>
        <v>93516</v>
      </c>
      <c r="N38" s="82"/>
    </row>
    <row r="39" spans="1:14" ht="12.6" customHeight="1" x14ac:dyDescent="0.2">
      <c r="A39" s="82"/>
      <c r="B39" s="82" t="s">
        <v>52</v>
      </c>
      <c r="C39" s="82"/>
      <c r="D39" s="82"/>
      <c r="E39" s="82"/>
      <c r="F39" s="84">
        <v>406</v>
      </c>
      <c r="G39" s="84">
        <v>57609</v>
      </c>
      <c r="H39" s="84">
        <v>53379</v>
      </c>
      <c r="I39" s="84">
        <v>52618</v>
      </c>
      <c r="J39" s="84">
        <v>52660</v>
      </c>
      <c r="K39" s="84">
        <v>61027</v>
      </c>
      <c r="L39" s="84">
        <v>47284</v>
      </c>
      <c r="M39" s="85">
        <f>SUM(F39:L39)</f>
        <v>324983</v>
      </c>
      <c r="N39" s="82"/>
    </row>
    <row r="40" spans="1:14" ht="12.6" customHeight="1" x14ac:dyDescent="0.2">
      <c r="A40" s="82"/>
      <c r="B40" s="95" t="s">
        <v>53</v>
      </c>
      <c r="C40" s="96"/>
      <c r="D40" s="96"/>
      <c r="E40" s="96"/>
      <c r="F40" s="98">
        <f>SUM(F14:F15)+F17+SUM(F19:F20)+SUM(F22:F25)+F27+SUM(F29:F32)+F34+SUM(F36:F39)</f>
        <v>9188</v>
      </c>
      <c r="G40" s="98">
        <f t="shared" ref="G40:L40" si="0">SUM(G14:G15)+G17+SUM(G19:G20)+SUM(G22:G25)+G27+SUM(G29:G32)+G34+SUM(G36:G39)</f>
        <v>345011</v>
      </c>
      <c r="H40" s="98">
        <f t="shared" si="0"/>
        <v>359537</v>
      </c>
      <c r="I40" s="98">
        <f t="shared" si="0"/>
        <v>374176</v>
      </c>
      <c r="J40" s="98">
        <f t="shared" si="0"/>
        <v>417629</v>
      </c>
      <c r="K40" s="98">
        <f t="shared" si="0"/>
        <v>502605</v>
      </c>
      <c r="L40" s="98">
        <f t="shared" si="0"/>
        <v>325366</v>
      </c>
      <c r="M40" s="98">
        <f>SUM(M14:M15)+M17+SUM(M19:M20)+SUM(M22:M25)+M27+SUM(M29:M32)+M34+SUM(M36:M39)</f>
        <v>2333512</v>
      </c>
      <c r="N40" s="82"/>
    </row>
    <row r="41" spans="1:14" ht="2.4500000000000002" customHeight="1" thickBot="1" x14ac:dyDescent="0.25">
      <c r="A41" s="82"/>
      <c r="B41" s="92"/>
      <c r="C41" s="92"/>
      <c r="D41" s="92"/>
      <c r="E41" s="92"/>
      <c r="F41" s="92"/>
      <c r="G41" s="92"/>
      <c r="H41" s="92"/>
      <c r="I41" s="92"/>
      <c r="J41" s="92"/>
      <c r="K41" s="92"/>
      <c r="L41" s="92"/>
      <c r="M41" s="92"/>
      <c r="N41" s="82"/>
    </row>
    <row r="42" spans="1:14" ht="12.75" customHeight="1" x14ac:dyDescent="0.2">
      <c r="A42" s="82"/>
      <c r="B42" s="138" t="s">
        <v>206</v>
      </c>
      <c r="C42" s="82"/>
      <c r="D42" s="82"/>
      <c r="E42" s="82"/>
      <c r="F42" s="82"/>
      <c r="G42" s="82"/>
      <c r="H42" s="82"/>
      <c r="I42" s="82"/>
      <c r="J42" s="82"/>
      <c r="K42" s="82"/>
      <c r="L42" s="82"/>
      <c r="M42" s="82"/>
      <c r="N42" s="82"/>
    </row>
    <row r="43" spans="1:14" ht="21.95" customHeight="1" x14ac:dyDescent="0.2">
      <c r="A43" s="82"/>
      <c r="B43" s="307" t="s">
        <v>195</v>
      </c>
      <c r="C43" s="308"/>
      <c r="D43" s="308"/>
      <c r="E43" s="308"/>
      <c r="F43" s="308"/>
      <c r="G43" s="308"/>
      <c r="H43" s="308"/>
      <c r="I43" s="308"/>
      <c r="J43" s="308"/>
      <c r="K43" s="308"/>
      <c r="L43" s="308"/>
      <c r="M43" s="308"/>
      <c r="N43" s="82"/>
    </row>
    <row r="44" spans="1:14" ht="21.95" customHeight="1" x14ac:dyDescent="0.2">
      <c r="A44" s="82"/>
      <c r="B44" s="288" t="s">
        <v>209</v>
      </c>
      <c r="C44" s="288"/>
      <c r="D44" s="288"/>
      <c r="E44" s="288"/>
      <c r="F44" s="288"/>
      <c r="G44" s="288"/>
      <c r="H44" s="288"/>
      <c r="I44" s="288"/>
      <c r="J44" s="288"/>
      <c r="K44" s="288"/>
      <c r="L44" s="288"/>
      <c r="M44" s="288"/>
      <c r="N44" s="82"/>
    </row>
    <row r="45" spans="1:14" ht="14.1" customHeight="1" x14ac:dyDescent="0.2">
      <c r="A45" s="82"/>
      <c r="B45" s="82"/>
      <c r="C45" s="82"/>
      <c r="D45" s="82"/>
      <c r="E45" s="82"/>
      <c r="F45" s="82"/>
      <c r="G45" s="82"/>
      <c r="H45" s="82"/>
      <c r="I45" s="82"/>
      <c r="J45" s="82"/>
      <c r="K45" s="82"/>
      <c r="L45" s="82"/>
      <c r="M45" s="82"/>
      <c r="N45" s="82"/>
    </row>
    <row r="46" spans="1:14" ht="13.5" x14ac:dyDescent="0.2">
      <c r="A46" s="82"/>
      <c r="B46" s="86" t="s">
        <v>128</v>
      </c>
      <c r="C46" s="82"/>
      <c r="D46" s="82"/>
      <c r="E46" s="82"/>
      <c r="F46" s="82"/>
      <c r="G46" s="82"/>
      <c r="H46" s="82"/>
      <c r="I46" s="82"/>
      <c r="J46" s="82"/>
      <c r="K46" s="82"/>
      <c r="L46" s="82"/>
      <c r="M46" s="82"/>
      <c r="N46" s="82"/>
    </row>
    <row r="47" spans="1:14" ht="7.9" customHeight="1" x14ac:dyDescent="0.2">
      <c r="A47" s="82"/>
      <c r="B47" s="82"/>
      <c r="C47" s="82"/>
      <c r="D47" s="82"/>
      <c r="E47" s="82"/>
      <c r="F47" s="82"/>
      <c r="G47" s="82"/>
      <c r="H47" s="82"/>
      <c r="I47" s="82"/>
      <c r="J47" s="82"/>
      <c r="K47" s="82"/>
      <c r="L47" s="82"/>
      <c r="M47" s="82"/>
      <c r="N47" s="82"/>
    </row>
    <row r="48" spans="1:14" x14ac:dyDescent="0.2">
      <c r="A48" s="82"/>
      <c r="B48" s="82"/>
      <c r="C48" s="82"/>
      <c r="D48" s="82"/>
      <c r="E48" s="82"/>
      <c r="F48" s="82"/>
      <c r="G48" s="82"/>
      <c r="H48" s="82"/>
      <c r="I48" s="82"/>
      <c r="J48" s="82"/>
      <c r="K48" s="82"/>
      <c r="L48" s="82"/>
      <c r="M48" s="82"/>
      <c r="N48" s="82"/>
    </row>
    <row r="49" spans="1:14" x14ac:dyDescent="0.2">
      <c r="A49" s="82"/>
      <c r="B49" s="82"/>
      <c r="C49" s="82"/>
      <c r="D49" s="82"/>
      <c r="E49" s="82"/>
      <c r="F49" s="82"/>
      <c r="G49" s="82"/>
      <c r="H49" s="82"/>
      <c r="I49" s="82"/>
      <c r="J49" s="82"/>
      <c r="K49" s="82"/>
      <c r="L49" s="82"/>
      <c r="M49" s="82"/>
      <c r="N49" s="82"/>
    </row>
    <row r="50" spans="1:14" x14ac:dyDescent="0.2">
      <c r="A50" s="82"/>
      <c r="B50" s="82"/>
      <c r="C50" s="82"/>
      <c r="D50" s="82"/>
      <c r="E50" s="82"/>
      <c r="F50" s="82"/>
      <c r="G50" s="82"/>
      <c r="H50" s="82"/>
      <c r="I50" s="82"/>
      <c r="J50" s="82"/>
      <c r="K50" s="82"/>
      <c r="L50" s="82"/>
      <c r="M50" s="82"/>
      <c r="N50" s="82"/>
    </row>
    <row r="51" spans="1:14" x14ac:dyDescent="0.2">
      <c r="A51" s="82"/>
      <c r="B51" s="82"/>
      <c r="C51" s="82"/>
      <c r="D51" s="82"/>
      <c r="E51" s="82"/>
      <c r="F51" s="82"/>
      <c r="G51" s="82"/>
      <c r="H51" s="82"/>
      <c r="I51" s="82"/>
      <c r="J51" s="82"/>
      <c r="K51" s="82"/>
      <c r="L51" s="82"/>
      <c r="M51" s="82"/>
      <c r="N51" s="82"/>
    </row>
    <row r="52" spans="1:14" x14ac:dyDescent="0.2">
      <c r="A52" s="82"/>
      <c r="B52" s="82"/>
      <c r="C52" s="82"/>
      <c r="D52" s="82"/>
      <c r="E52" s="82"/>
      <c r="F52" s="82"/>
      <c r="G52" s="82"/>
      <c r="H52" s="82"/>
      <c r="I52" s="82"/>
      <c r="J52" s="82"/>
      <c r="K52" s="82"/>
      <c r="L52" s="82"/>
      <c r="M52" s="82"/>
      <c r="N52" s="82"/>
    </row>
    <row r="53" spans="1:14" x14ac:dyDescent="0.2">
      <c r="A53" s="82"/>
      <c r="B53" s="82"/>
      <c r="C53" s="82"/>
      <c r="D53" s="82"/>
      <c r="E53" s="82"/>
      <c r="F53" s="82"/>
      <c r="G53" s="82"/>
      <c r="H53" s="82"/>
      <c r="I53" s="82"/>
      <c r="J53" s="82"/>
      <c r="K53" s="82"/>
      <c r="L53" s="82"/>
      <c r="M53" s="82"/>
      <c r="N53" s="82"/>
    </row>
    <row r="54" spans="1:14" x14ac:dyDescent="0.2">
      <c r="A54" s="82"/>
      <c r="B54" s="82"/>
      <c r="C54" s="82"/>
      <c r="D54" s="82"/>
      <c r="E54" s="82"/>
      <c r="F54" s="82"/>
      <c r="G54" s="82"/>
      <c r="H54" s="82"/>
      <c r="I54" s="82"/>
      <c r="J54" s="82"/>
      <c r="K54" s="82"/>
      <c r="L54" s="82"/>
      <c r="M54" s="82"/>
      <c r="N54" s="82"/>
    </row>
    <row r="55" spans="1:14" x14ac:dyDescent="0.2">
      <c r="A55" s="82"/>
      <c r="B55" s="305"/>
      <c r="C55" s="306"/>
      <c r="D55" s="306"/>
      <c r="E55" s="306"/>
      <c r="F55" s="306"/>
      <c r="G55" s="306"/>
      <c r="H55" s="306"/>
      <c r="I55" s="306"/>
      <c r="J55" s="306"/>
      <c r="K55" s="306"/>
      <c r="L55" s="306"/>
      <c r="M55" s="306"/>
      <c r="N55" s="82"/>
    </row>
    <row r="56" spans="1:14" x14ac:dyDescent="0.2">
      <c r="A56" s="82"/>
      <c r="B56" s="82"/>
      <c r="C56" s="82"/>
      <c r="D56" s="82"/>
      <c r="E56" s="82"/>
      <c r="F56" s="82"/>
      <c r="G56" s="82"/>
      <c r="H56" s="82"/>
      <c r="I56" s="82"/>
      <c r="J56" s="82"/>
      <c r="K56" s="82"/>
      <c r="L56" s="82"/>
      <c r="M56" s="82"/>
      <c r="N56" s="82"/>
    </row>
    <row r="57" spans="1:14" x14ac:dyDescent="0.2">
      <c r="A57" s="82"/>
      <c r="B57" s="82"/>
      <c r="C57" s="82"/>
      <c r="D57" s="82"/>
      <c r="E57" s="82"/>
      <c r="F57" s="82"/>
      <c r="G57" s="82"/>
      <c r="H57" s="82"/>
      <c r="I57" s="82"/>
      <c r="J57" s="82"/>
      <c r="K57" s="82"/>
      <c r="L57" s="82"/>
      <c r="M57" s="82"/>
      <c r="N57" s="82"/>
    </row>
    <row r="58" spans="1:14" x14ac:dyDescent="0.2">
      <c r="A58" s="82"/>
      <c r="B58" s="82"/>
      <c r="C58" s="82"/>
      <c r="D58" s="82"/>
      <c r="E58" s="82"/>
      <c r="F58" s="82"/>
      <c r="G58" s="82"/>
      <c r="H58" s="82"/>
      <c r="I58" s="82"/>
      <c r="J58" s="82"/>
      <c r="K58" s="82"/>
      <c r="L58" s="82"/>
      <c r="M58" s="82"/>
      <c r="N58" s="82"/>
    </row>
    <row r="59" spans="1:14" x14ac:dyDescent="0.2">
      <c r="A59" s="82"/>
      <c r="B59" s="82"/>
      <c r="C59" s="82"/>
      <c r="D59" s="82"/>
      <c r="E59" s="82"/>
      <c r="F59" s="82"/>
      <c r="G59" s="82"/>
      <c r="H59" s="82"/>
      <c r="I59" s="82"/>
      <c r="J59" s="82"/>
      <c r="K59" s="82"/>
      <c r="L59" s="82"/>
      <c r="M59" s="82"/>
      <c r="N59" s="82"/>
    </row>
    <row r="60" spans="1:14" x14ac:dyDescent="0.2">
      <c r="A60" s="82"/>
      <c r="B60" s="82"/>
      <c r="C60" s="82"/>
      <c r="D60" s="82"/>
      <c r="E60" s="82"/>
      <c r="F60" s="82"/>
      <c r="G60" s="82"/>
      <c r="H60" s="82"/>
      <c r="I60" s="82"/>
      <c r="J60" s="82"/>
      <c r="K60" s="82"/>
      <c r="L60" s="82"/>
      <c r="M60" s="82"/>
      <c r="N60" s="82"/>
    </row>
    <row r="61" spans="1:14" x14ac:dyDescent="0.2">
      <c r="A61" s="82"/>
      <c r="B61" s="82"/>
      <c r="C61" s="82"/>
      <c r="D61" s="82"/>
      <c r="E61" s="82"/>
      <c r="F61" s="82"/>
      <c r="G61" s="82"/>
      <c r="H61" s="82"/>
      <c r="I61" s="82"/>
      <c r="J61" s="82"/>
      <c r="K61" s="82"/>
      <c r="L61" s="82"/>
      <c r="M61" s="82"/>
      <c r="N61" s="82"/>
    </row>
    <row r="62" spans="1:14" x14ac:dyDescent="0.2">
      <c r="A62" s="82"/>
      <c r="B62" s="82"/>
      <c r="C62" s="82"/>
      <c r="D62" s="82"/>
      <c r="E62" s="82"/>
      <c r="F62" s="82"/>
      <c r="G62" s="82"/>
      <c r="H62" s="82"/>
      <c r="I62" s="82"/>
      <c r="J62" s="82"/>
      <c r="K62" s="82"/>
      <c r="L62" s="82"/>
      <c r="M62" s="82"/>
      <c r="N62" s="82"/>
    </row>
    <row r="63" spans="1:14" x14ac:dyDescent="0.2">
      <c r="A63" s="82"/>
      <c r="B63" s="82"/>
      <c r="C63" s="82"/>
      <c r="D63" s="82"/>
      <c r="E63" s="82"/>
      <c r="F63" s="82"/>
      <c r="G63" s="82"/>
      <c r="H63" s="82"/>
      <c r="I63" s="82"/>
      <c r="J63" s="82"/>
      <c r="K63" s="82"/>
      <c r="L63" s="82"/>
      <c r="M63" s="82"/>
      <c r="N63" s="82"/>
    </row>
    <row r="64" spans="1:14" x14ac:dyDescent="0.2">
      <c r="A64" s="82"/>
      <c r="B64" s="82"/>
      <c r="C64" s="82"/>
      <c r="D64" s="82"/>
      <c r="E64" s="82"/>
      <c r="F64" s="82"/>
      <c r="G64" s="82"/>
      <c r="H64" s="82"/>
      <c r="I64" s="289">
        <v>8</v>
      </c>
      <c r="J64" s="289"/>
      <c r="K64" s="289"/>
      <c r="L64" s="289"/>
      <c r="M64" s="289"/>
      <c r="N64" s="82"/>
    </row>
    <row r="65" spans="1:14" x14ac:dyDescent="0.2">
      <c r="A65" s="82"/>
      <c r="B65" s="82"/>
      <c r="C65" s="82"/>
      <c r="D65" s="82"/>
      <c r="E65" s="82"/>
      <c r="F65" s="82"/>
      <c r="G65" s="82"/>
      <c r="H65" s="82"/>
      <c r="I65" s="82"/>
      <c r="J65" s="82"/>
      <c r="K65" s="82"/>
      <c r="L65" s="82"/>
      <c r="M65" s="82"/>
      <c r="N65" s="82"/>
    </row>
    <row r="66" spans="1:14" x14ac:dyDescent="0.2">
      <c r="A66" s="87"/>
      <c r="B66" s="87"/>
      <c r="C66" s="87"/>
      <c r="D66" s="87"/>
      <c r="E66" s="87"/>
      <c r="F66" s="87"/>
      <c r="G66" s="87"/>
      <c r="H66" s="87"/>
      <c r="I66" s="87"/>
      <c r="J66" s="87"/>
      <c r="K66" s="87"/>
      <c r="L66" s="87"/>
      <c r="M66" s="87"/>
      <c r="N66" s="87"/>
    </row>
    <row r="67" spans="1:14" ht="15" customHeight="1" x14ac:dyDescent="0.2">
      <c r="A67" s="87"/>
      <c r="B67" s="87"/>
      <c r="C67" s="87"/>
      <c r="D67" s="87"/>
      <c r="E67" s="87"/>
      <c r="F67" s="87"/>
      <c r="G67" s="87"/>
      <c r="H67" s="87"/>
      <c r="I67" s="87"/>
      <c r="J67" s="87"/>
      <c r="K67" s="87"/>
      <c r="L67" s="87"/>
      <c r="M67" s="87"/>
      <c r="N67" s="87"/>
    </row>
    <row r="68" spans="1:14" ht="9" customHeight="1" x14ac:dyDescent="0.2">
      <c r="A68" s="87"/>
      <c r="B68" s="87"/>
      <c r="C68" s="87"/>
      <c r="D68" s="87"/>
      <c r="E68" s="87"/>
      <c r="F68" s="87"/>
      <c r="G68" s="87"/>
      <c r="H68" s="87"/>
      <c r="I68" s="87"/>
      <c r="J68" s="87"/>
      <c r="K68" s="87"/>
      <c r="L68" s="87"/>
      <c r="M68" s="87"/>
      <c r="N68" s="87"/>
    </row>
    <row r="69" spans="1:14" ht="9" customHeight="1" x14ac:dyDescent="0.2">
      <c r="A69" s="87"/>
      <c r="B69" s="87"/>
      <c r="C69" s="87"/>
      <c r="D69" s="87"/>
      <c r="E69" s="87"/>
      <c r="F69" s="87"/>
      <c r="G69" s="87"/>
      <c r="H69" s="87"/>
      <c r="I69" s="87"/>
      <c r="J69" s="87"/>
      <c r="K69" s="87"/>
      <c r="L69" s="87"/>
      <c r="M69" s="87"/>
      <c r="N69" s="87"/>
    </row>
    <row r="70" spans="1:14" x14ac:dyDescent="0.2">
      <c r="A70" s="87"/>
      <c r="B70" s="87"/>
      <c r="C70" s="87"/>
      <c r="D70" s="87"/>
      <c r="E70" s="87"/>
      <c r="F70" s="87"/>
      <c r="G70" s="87"/>
      <c r="H70" s="87"/>
      <c r="I70" s="87"/>
      <c r="J70" s="87"/>
      <c r="K70" s="87"/>
      <c r="L70" s="87"/>
      <c r="M70" s="87"/>
      <c r="N70" s="87"/>
    </row>
    <row r="71" spans="1:14" x14ac:dyDescent="0.2">
      <c r="A71" s="88"/>
      <c r="B71" s="88"/>
      <c r="C71" s="88"/>
      <c r="D71" s="88"/>
      <c r="E71" s="88"/>
      <c r="F71" s="88"/>
      <c r="G71" s="88"/>
      <c r="H71" s="88"/>
      <c r="I71" s="88"/>
      <c r="J71" s="88"/>
      <c r="K71" s="88"/>
      <c r="L71" s="88"/>
      <c r="M71" s="88"/>
      <c r="N71" s="88"/>
    </row>
    <row r="72" spans="1:14" x14ac:dyDescent="0.2">
      <c r="A72" s="88"/>
      <c r="B72" s="88"/>
      <c r="C72" s="88"/>
      <c r="D72" s="88"/>
      <c r="E72" s="211"/>
      <c r="F72" s="211"/>
      <c r="G72" s="211"/>
      <c r="H72" s="211"/>
      <c r="I72" s="211"/>
      <c r="J72" s="211"/>
      <c r="K72" s="211"/>
      <c r="L72" s="211"/>
      <c r="M72" s="211"/>
      <c r="N72" s="88"/>
    </row>
    <row r="73" spans="1:14" x14ac:dyDescent="0.2">
      <c r="A73" s="88"/>
      <c r="B73" s="88"/>
      <c r="C73" s="88"/>
      <c r="D73" s="88"/>
      <c r="E73" s="211"/>
      <c r="F73" s="211"/>
      <c r="G73" s="211"/>
      <c r="H73" s="211"/>
      <c r="I73" s="211"/>
      <c r="J73" s="211"/>
      <c r="K73" s="211"/>
      <c r="L73" s="211"/>
      <c r="M73" s="211"/>
      <c r="N73" s="88"/>
    </row>
    <row r="74" spans="1:14" x14ac:dyDescent="0.2">
      <c r="M74" s="211"/>
    </row>
    <row r="75" spans="1:14" x14ac:dyDescent="0.2">
      <c r="M75" s="211"/>
    </row>
    <row r="76" spans="1:14" x14ac:dyDescent="0.2">
      <c r="M76" s="211"/>
    </row>
    <row r="77" spans="1:14" x14ac:dyDescent="0.2">
      <c r="M77" s="211"/>
    </row>
    <row r="78" spans="1:14" x14ac:dyDescent="0.2">
      <c r="M78" s="211"/>
    </row>
    <row r="79" spans="1:14" x14ac:dyDescent="0.2">
      <c r="M79" s="211"/>
    </row>
    <row r="80" spans="1:14" x14ac:dyDescent="0.2">
      <c r="M80" s="211"/>
    </row>
    <row r="81" spans="13:13" x14ac:dyDescent="0.2">
      <c r="M81" s="211"/>
    </row>
    <row r="82" spans="13:13" x14ac:dyDescent="0.2">
      <c r="M82" s="211"/>
    </row>
    <row r="83" spans="13:13" x14ac:dyDescent="0.2">
      <c r="M83" s="211"/>
    </row>
    <row r="84" spans="13:13" x14ac:dyDescent="0.2">
      <c r="M84" s="211"/>
    </row>
    <row r="85" spans="13:13" x14ac:dyDescent="0.2">
      <c r="M85" s="211"/>
    </row>
    <row r="86" spans="13:13" x14ac:dyDescent="0.2">
      <c r="M86" s="211"/>
    </row>
    <row r="87" spans="13:13" x14ac:dyDescent="0.2">
      <c r="M87" s="211"/>
    </row>
    <row r="88" spans="13:13" x14ac:dyDescent="0.2">
      <c r="M88" s="211"/>
    </row>
    <row r="89" spans="13:13" x14ac:dyDescent="0.2">
      <c r="M89" s="211"/>
    </row>
    <row r="90" spans="13:13" x14ac:dyDescent="0.2">
      <c r="M90" s="211"/>
    </row>
    <row r="91" spans="13:13" x14ac:dyDescent="0.2">
      <c r="M91" s="211"/>
    </row>
    <row r="92" spans="13:13" x14ac:dyDescent="0.2">
      <c r="M92" s="211"/>
    </row>
    <row r="93" spans="13:13" x14ac:dyDescent="0.2">
      <c r="M93" s="211"/>
    </row>
    <row r="94" spans="13:13" x14ac:dyDescent="0.2">
      <c r="M94" s="211"/>
    </row>
    <row r="95" spans="13:13" x14ac:dyDescent="0.2">
      <c r="M95" s="211"/>
    </row>
    <row r="96" spans="13:13" x14ac:dyDescent="0.2">
      <c r="M96" s="211"/>
    </row>
    <row r="97" spans="6:13" x14ac:dyDescent="0.2">
      <c r="M97" s="211"/>
    </row>
    <row r="98" spans="6:13" x14ac:dyDescent="0.2">
      <c r="M98" s="211"/>
    </row>
    <row r="99" spans="6:13" x14ac:dyDescent="0.2">
      <c r="F99" s="214"/>
      <c r="G99" s="214"/>
      <c r="H99" s="214"/>
      <c r="I99" s="214"/>
      <c r="J99" s="214"/>
      <c r="K99" s="214"/>
      <c r="L99" s="214"/>
      <c r="M99" s="214"/>
    </row>
    <row r="102" spans="6:13" x14ac:dyDescent="0.2">
      <c r="F102" s="213"/>
      <c r="G102" s="213"/>
      <c r="H102" s="213"/>
      <c r="I102" s="213"/>
      <c r="J102" s="213"/>
      <c r="K102" s="213"/>
      <c r="L102" s="213"/>
      <c r="M102" s="213"/>
    </row>
    <row r="103" spans="6:13" x14ac:dyDescent="0.2">
      <c r="F103" s="213"/>
      <c r="G103" s="213"/>
      <c r="H103" s="213"/>
      <c r="I103" s="213"/>
      <c r="J103" s="213"/>
      <c r="K103" s="213"/>
      <c r="L103" s="213"/>
      <c r="M103" s="213"/>
    </row>
    <row r="104" spans="6:13" x14ac:dyDescent="0.2">
      <c r="F104" s="213"/>
      <c r="G104" s="213"/>
      <c r="H104" s="213"/>
      <c r="I104" s="213"/>
      <c r="J104" s="213"/>
      <c r="K104" s="213"/>
      <c r="L104" s="213"/>
      <c r="M104" s="213"/>
    </row>
    <row r="105" spans="6:13" x14ac:dyDescent="0.2">
      <c r="F105" s="213"/>
      <c r="G105" s="213"/>
      <c r="H105" s="213"/>
      <c r="I105" s="213"/>
      <c r="J105" s="213"/>
      <c r="K105" s="213"/>
      <c r="L105" s="213"/>
      <c r="M105" s="213"/>
    </row>
    <row r="106" spans="6:13" x14ac:dyDescent="0.2">
      <c r="F106" s="213"/>
      <c r="G106" s="213"/>
      <c r="H106" s="213"/>
      <c r="I106" s="213"/>
      <c r="J106" s="213"/>
      <c r="K106" s="213"/>
      <c r="L106" s="213"/>
      <c r="M106" s="213"/>
    </row>
    <row r="107" spans="6:13" x14ac:dyDescent="0.2">
      <c r="F107" s="213"/>
      <c r="G107" s="213"/>
      <c r="H107" s="213"/>
      <c r="I107" s="213"/>
      <c r="J107" s="213"/>
      <c r="K107" s="213"/>
      <c r="L107" s="213"/>
      <c r="M107" s="213"/>
    </row>
    <row r="108" spans="6:13" x14ac:dyDescent="0.2">
      <c r="F108" s="213"/>
      <c r="G108" s="213"/>
      <c r="H108" s="213"/>
      <c r="I108" s="213"/>
      <c r="J108" s="213"/>
      <c r="K108" s="213"/>
      <c r="L108" s="213"/>
      <c r="M108" s="213"/>
    </row>
    <row r="109" spans="6:13" x14ac:dyDescent="0.2">
      <c r="F109" s="213"/>
      <c r="G109" s="213"/>
      <c r="H109" s="213"/>
      <c r="I109" s="213"/>
      <c r="J109" s="213"/>
      <c r="K109" s="213"/>
      <c r="L109" s="213"/>
      <c r="M109" s="213"/>
    </row>
    <row r="110" spans="6:13" x14ac:dyDescent="0.2">
      <c r="F110" s="213"/>
      <c r="G110" s="213"/>
      <c r="H110" s="213"/>
      <c r="I110" s="213"/>
      <c r="J110" s="213"/>
      <c r="K110" s="213"/>
      <c r="L110" s="213"/>
      <c r="M110" s="213"/>
    </row>
    <row r="111" spans="6:13" x14ac:dyDescent="0.2">
      <c r="F111" s="213"/>
      <c r="G111" s="213"/>
      <c r="H111" s="213"/>
      <c r="I111" s="213"/>
      <c r="J111" s="213"/>
      <c r="K111" s="213"/>
      <c r="L111" s="213"/>
      <c r="M111" s="213"/>
    </row>
    <row r="112" spans="6:13" x14ac:dyDescent="0.2">
      <c r="F112" s="213"/>
      <c r="G112" s="213"/>
      <c r="H112" s="213"/>
      <c r="I112" s="213"/>
      <c r="J112" s="213"/>
      <c r="K112" s="213"/>
      <c r="L112" s="213"/>
      <c r="M112" s="213"/>
    </row>
    <row r="113" spans="6:13" x14ac:dyDescent="0.2">
      <c r="F113" s="213"/>
      <c r="G113" s="213"/>
      <c r="H113" s="213"/>
      <c r="I113" s="213"/>
      <c r="J113" s="213"/>
      <c r="K113" s="213"/>
      <c r="L113" s="213"/>
      <c r="M113" s="213"/>
    </row>
    <row r="114" spans="6:13" x14ac:dyDescent="0.2">
      <c r="F114" s="213"/>
      <c r="G114" s="213"/>
      <c r="H114" s="213"/>
      <c r="I114" s="213"/>
      <c r="J114" s="213"/>
      <c r="K114" s="213"/>
      <c r="L114" s="213"/>
      <c r="M114" s="213"/>
    </row>
    <row r="115" spans="6:13" x14ac:dyDescent="0.2">
      <c r="F115" s="213"/>
      <c r="G115" s="213"/>
      <c r="H115" s="213"/>
      <c r="I115" s="213"/>
      <c r="J115" s="213"/>
      <c r="K115" s="213"/>
      <c r="L115" s="213"/>
      <c r="M115" s="213"/>
    </row>
    <row r="116" spans="6:13" x14ac:dyDescent="0.2">
      <c r="F116" s="213"/>
      <c r="G116" s="213"/>
      <c r="H116" s="213"/>
      <c r="I116" s="213"/>
      <c r="J116" s="213"/>
      <c r="K116" s="213"/>
      <c r="L116" s="213"/>
      <c r="M116" s="213"/>
    </row>
    <row r="117" spans="6:13" x14ac:dyDescent="0.2">
      <c r="F117" s="213"/>
      <c r="G117" s="213"/>
      <c r="H117" s="213"/>
      <c r="I117" s="213"/>
      <c r="J117" s="213"/>
      <c r="K117" s="213"/>
      <c r="L117" s="213"/>
      <c r="M117" s="213"/>
    </row>
    <row r="118" spans="6:13" x14ac:dyDescent="0.2">
      <c r="F118" s="213"/>
      <c r="G118" s="213"/>
      <c r="H118" s="213"/>
      <c r="I118" s="213"/>
      <c r="J118" s="213"/>
      <c r="K118" s="213"/>
      <c r="L118" s="213"/>
      <c r="M118" s="213"/>
    </row>
    <row r="119" spans="6:13" x14ac:dyDescent="0.2">
      <c r="F119" s="213"/>
      <c r="G119" s="213"/>
      <c r="H119" s="213"/>
      <c r="I119" s="213"/>
      <c r="J119" s="213"/>
      <c r="K119" s="213"/>
      <c r="L119" s="213"/>
      <c r="M119" s="213"/>
    </row>
    <row r="120" spans="6:13" x14ac:dyDescent="0.2">
      <c r="F120" s="213"/>
      <c r="G120" s="213"/>
      <c r="H120" s="213"/>
      <c r="I120" s="213"/>
      <c r="J120" s="213"/>
      <c r="K120" s="213"/>
      <c r="L120" s="213"/>
      <c r="M120" s="213"/>
    </row>
    <row r="121" spans="6:13" x14ac:dyDescent="0.2">
      <c r="F121" s="213"/>
      <c r="G121" s="213"/>
      <c r="H121" s="213"/>
      <c r="I121" s="213"/>
      <c r="J121" s="213"/>
      <c r="K121" s="213"/>
      <c r="L121" s="213"/>
      <c r="M121" s="213"/>
    </row>
    <row r="122" spans="6:13" x14ac:dyDescent="0.2">
      <c r="F122" s="213"/>
      <c r="G122" s="213"/>
      <c r="H122" s="213"/>
      <c r="I122" s="213"/>
      <c r="J122" s="213"/>
      <c r="K122" s="213"/>
      <c r="L122" s="213"/>
      <c r="M122" s="213"/>
    </row>
    <row r="123" spans="6:13" x14ac:dyDescent="0.2">
      <c r="F123" s="213"/>
      <c r="G123" s="213"/>
      <c r="H123" s="213"/>
      <c r="I123" s="213"/>
      <c r="J123" s="213"/>
      <c r="K123" s="213"/>
      <c r="L123" s="213"/>
      <c r="M123" s="213"/>
    </row>
    <row r="124" spans="6:13" x14ac:dyDescent="0.2">
      <c r="F124" s="213"/>
      <c r="G124" s="213"/>
      <c r="H124" s="213"/>
      <c r="I124" s="213"/>
      <c r="J124" s="213"/>
      <c r="K124" s="213"/>
      <c r="L124" s="213"/>
      <c r="M124" s="213"/>
    </row>
    <row r="125" spans="6:13" x14ac:dyDescent="0.2">
      <c r="F125" s="213"/>
      <c r="G125" s="213"/>
      <c r="H125" s="213"/>
      <c r="I125" s="213"/>
      <c r="J125" s="213"/>
      <c r="K125" s="213"/>
      <c r="L125" s="213"/>
      <c r="M125" s="213"/>
    </row>
    <row r="126" spans="6:13" x14ac:dyDescent="0.2">
      <c r="F126" s="213"/>
      <c r="G126" s="213"/>
      <c r="H126" s="213"/>
      <c r="I126" s="213"/>
      <c r="J126" s="213"/>
      <c r="K126" s="213"/>
      <c r="L126" s="213"/>
      <c r="M126" s="213"/>
    </row>
    <row r="127" spans="6:13" x14ac:dyDescent="0.2">
      <c r="F127" s="213"/>
      <c r="G127" s="213"/>
      <c r="H127" s="213"/>
      <c r="I127" s="213"/>
      <c r="J127" s="213"/>
      <c r="K127" s="213"/>
      <c r="L127" s="213"/>
      <c r="M127" s="213"/>
    </row>
    <row r="128" spans="6:13" x14ac:dyDescent="0.2">
      <c r="F128" s="213"/>
      <c r="G128" s="213"/>
      <c r="H128" s="213"/>
      <c r="I128" s="213"/>
      <c r="J128" s="213"/>
      <c r="K128" s="213"/>
      <c r="L128" s="213"/>
      <c r="M128" s="213"/>
    </row>
  </sheetData>
  <mergeCells count="6">
    <mergeCell ref="B7:M7"/>
    <mergeCell ref="B10:M10"/>
    <mergeCell ref="B55:M55"/>
    <mergeCell ref="I64:M64"/>
    <mergeCell ref="B43:M43"/>
    <mergeCell ref="B44:M44"/>
  </mergeCell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38</vt:i4>
      </vt:variant>
    </vt:vector>
  </HeadingPairs>
  <TitlesOfParts>
    <vt:vector size="76" baseType="lpstr">
      <vt:lpstr>Portada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'37'!Área_de_impresión</vt:lpstr>
      <vt:lpstr>'4'!Área_de_impresión</vt:lpstr>
      <vt:lpstr>'5'!Área_de_impresión</vt:lpstr>
      <vt:lpstr>'6'!Área_de_impresión</vt:lpstr>
      <vt:lpstr>'7'!Área_de_impresión</vt:lpstr>
      <vt:lpstr>'8'!Área_de_impresión</vt:lpstr>
      <vt:lpstr>'9'!Área_de_impresión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Fernández Muñoz</dc:creator>
  <cp:lastModifiedBy>Esther Fernández Muñoz</cp:lastModifiedBy>
  <cp:lastPrinted>2025-10-31T12:58:24Z</cp:lastPrinted>
  <dcterms:created xsi:type="dcterms:W3CDTF">2025-10-22T11:34:05Z</dcterms:created>
  <dcterms:modified xsi:type="dcterms:W3CDTF">2025-11-03T12:56:26Z</dcterms:modified>
</cp:coreProperties>
</file>