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1.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W:\7_Estadisticas\2 Productos de indicadores\Informes Periódicos anuales\Informe Mujeres en el SAC\2023\"/>
    </mc:Choice>
  </mc:AlternateContent>
  <xr:revisionPtr revIDLastSave="0" documentId="13_ncr:1_{FD06B1CD-71FE-48A6-B3E0-2F9C3D519421}" xr6:coauthVersionLast="36" xr6:coauthVersionMax="47" xr10:uidLastSave="{00000000-0000-0000-0000-000000000000}"/>
  <bookViews>
    <workbookView showVerticalScroll="0" xWindow="0" yWindow="0" windowWidth="21570" windowHeight="7980" tabRatio="900" firstSheet="11" activeTab="28" xr2:uid="{00000000-000D-0000-FFFF-FFFF00000000}"/>
  </bookViews>
  <sheets>
    <sheet name="ÍNDICE" sheetId="1" r:id="rId1"/>
    <sheet name="1.1" sheetId="40" r:id="rId2"/>
    <sheet name="1.2" sheetId="39" r:id="rId3"/>
    <sheet name="1.3" sheetId="2" r:id="rId4"/>
    <sheet name="1.4" sheetId="3" r:id="rId5"/>
    <sheet name="1.5" sheetId="4" r:id="rId6"/>
    <sheet name="1.6" sheetId="16" r:id="rId7"/>
    <sheet name="1.7" sheetId="17" r:id="rId8"/>
    <sheet name="1.8" sheetId="12" r:id="rId9"/>
    <sheet name="2.1" sheetId="5" r:id="rId10"/>
    <sheet name="2.2" sheetId="6" r:id="rId11"/>
    <sheet name="2.3" sheetId="7" r:id="rId12"/>
    <sheet name="2.4" sheetId="8" r:id="rId13"/>
    <sheet name="2.5" sheetId="9" r:id="rId14"/>
    <sheet name="2.6" sheetId="10" r:id="rId15"/>
    <sheet name="2.7" sheetId="11" r:id="rId16"/>
    <sheet name="2.8" sheetId="13" r:id="rId17"/>
    <sheet name="3.1" sheetId="18" r:id="rId18"/>
    <sheet name="3.2" sheetId="25" r:id="rId19"/>
    <sheet name="3.3" sheetId="28" r:id="rId20"/>
    <sheet name="3.4" sheetId="29" r:id="rId21"/>
    <sheet name="3.5" sheetId="30" r:id="rId22"/>
    <sheet name="3.6" sheetId="31" r:id="rId23"/>
    <sheet name="3.7" sheetId="27" r:id="rId24"/>
    <sheet name="3.8" sheetId="26" r:id="rId25"/>
    <sheet name="3.9" sheetId="32" r:id="rId26"/>
    <sheet name="3.10" sheetId="15" r:id="rId27"/>
    <sheet name="3.11" sheetId="35" r:id="rId28"/>
    <sheet name="3.12" sheetId="36" r:id="rId29"/>
    <sheet name="3.13" sheetId="37" r:id="rId30"/>
    <sheet name="3.14" sheetId="38" r:id="rId31"/>
    <sheet name="4.1" sheetId="41" r:id="rId32"/>
    <sheet name="4.2" sheetId="42" r:id="rId33"/>
    <sheet name="4.3" sheetId="48" r:id="rId34"/>
    <sheet name="4.4" sheetId="44" r:id="rId35"/>
    <sheet name="4.5" sheetId="49" r:id="rId36"/>
    <sheet name="4.6" sheetId="45" r:id="rId37"/>
    <sheet name="4.7" sheetId="46" r:id="rId38"/>
    <sheet name="4.8" sheetId="47" r:id="rId39"/>
  </sheets>
  <calcPr calcId="191029"/>
</workbook>
</file>

<file path=xl/calcChain.xml><?xml version="1.0" encoding="utf-8"?>
<calcChain xmlns="http://schemas.openxmlformats.org/spreadsheetml/2006/main">
  <c r="J16" i="45" l="1"/>
  <c r="I16" i="45"/>
  <c r="H16" i="45"/>
  <c r="G16" i="45"/>
  <c r="J15" i="45"/>
  <c r="I15" i="45"/>
  <c r="H15" i="45"/>
  <c r="G15" i="45"/>
  <c r="J14" i="45"/>
  <c r="I14" i="45"/>
  <c r="H14" i="45"/>
  <c r="G14" i="45"/>
  <c r="J13" i="45"/>
  <c r="I13" i="45"/>
  <c r="H13" i="45"/>
  <c r="G13" i="45"/>
  <c r="J12" i="45"/>
  <c r="I12" i="45"/>
  <c r="H12" i="45"/>
  <c r="G12" i="45"/>
  <c r="F22" i="44"/>
  <c r="E22" i="44"/>
  <c r="C21" i="16" l="1"/>
  <c r="E21" i="16"/>
  <c r="D21" i="16"/>
  <c r="G24" i="40"/>
  <c r="H24" i="40"/>
  <c r="F24" i="40"/>
  <c r="E24" i="40"/>
  <c r="D24" i="40"/>
  <c r="C24" i="40"/>
  <c r="F21" i="44" l="1"/>
  <c r="E21" i="44"/>
  <c r="E19" i="16" l="1"/>
</calcChain>
</file>

<file path=xl/sharedStrings.xml><?xml version="1.0" encoding="utf-8"?>
<sst xmlns="http://schemas.openxmlformats.org/spreadsheetml/2006/main" count="890" uniqueCount="356">
  <si>
    <t>1. INDICADORES DE CONTEXTO</t>
  </si>
  <si>
    <t>1.1</t>
  </si>
  <si>
    <t>1.2</t>
  </si>
  <si>
    <t>1.3</t>
  </si>
  <si>
    <t>1.4</t>
  </si>
  <si>
    <t>1.5</t>
  </si>
  <si>
    <t>1.6</t>
  </si>
  <si>
    <t>1.7</t>
  </si>
  <si>
    <t>1.8</t>
  </si>
  <si>
    <t>--Porcentaje sobre el total de personas ocupadas de cada sexo--</t>
  </si>
  <si>
    <t>Andalucía</t>
  </si>
  <si>
    <t>España</t>
  </si>
  <si>
    <t>Mujeres</t>
  </si>
  <si>
    <t>Hombres</t>
  </si>
  <si>
    <t>Total</t>
  </si>
  <si>
    <t>País Vasco</t>
  </si>
  <si>
    <t>Cataluña</t>
  </si>
  <si>
    <t>Aragón</t>
  </si>
  <si>
    <t>Castilla y León</t>
  </si>
  <si>
    <t>Comunitat Valenciana</t>
  </si>
  <si>
    <t>Galicia</t>
  </si>
  <si>
    <t>Cantabria</t>
  </si>
  <si>
    <t>Castilla - La Mancha</t>
  </si>
  <si>
    <t>Extremadura</t>
  </si>
  <si>
    <t>Canarias</t>
  </si>
  <si>
    <t>Ciudad Autónoma de Ceuta</t>
  </si>
  <si>
    <t>Ciudad Autónoma de Melilla</t>
  </si>
  <si>
    <t>--Porcentaje de mujeres sobre el total de cada sector--</t>
  </si>
  <si>
    <t>Enseñanza superior</t>
  </si>
  <si>
    <t>Administración pública</t>
  </si>
  <si>
    <t>Empresas e IPSFL</t>
  </si>
  <si>
    <t>Empresas</t>
  </si>
  <si>
    <t>..</t>
  </si>
  <si>
    <t xml:space="preserve">..  =  dato protegido por secreto estadístico </t>
  </si>
  <si>
    <t>SECTOR ENSEÑANZA SUPERIOR</t>
  </si>
  <si>
    <t>SECTOR ADMINISTRACIÓN PÚBLICA</t>
  </si>
  <si>
    <t>SECTOR EMPRESAS + IPSFL</t>
  </si>
  <si>
    <t>TOTAL SECTORES</t>
  </si>
  <si>
    <t>Ciencias exactas y naturales</t>
  </si>
  <si>
    <t>Ingeniería y tecnología</t>
  </si>
  <si>
    <t>Ciencias Sociales</t>
  </si>
  <si>
    <t>Humanidades</t>
  </si>
  <si>
    <t>Agricultura</t>
  </si>
  <si>
    <t>Industria</t>
  </si>
  <si>
    <t>Servicios</t>
  </si>
  <si>
    <t>--Mujeres sobre el total de cada rama de enseñanza--</t>
  </si>
  <si>
    <t>2015-2016</t>
  </si>
  <si>
    <t>2016-2017</t>
  </si>
  <si>
    <t>Ciencias Sociales y Jurídicas</t>
  </si>
  <si>
    <t>Ingeniería y Arquitectura</t>
  </si>
  <si>
    <t>Artes y Humanidades</t>
  </si>
  <si>
    <t>Ciencias de la Salud</t>
  </si>
  <si>
    <t>Ciencias</t>
  </si>
  <si>
    <t>2017-2018</t>
  </si>
  <si>
    <t>IPSFL</t>
  </si>
  <si>
    <t>TOTAL</t>
  </si>
  <si>
    <t>Rector/a</t>
  </si>
  <si>
    <t>Vicerrector/a</t>
  </si>
  <si>
    <t>Decanos/as Directores/as de centro</t>
  </si>
  <si>
    <t>Vicedecanos/as subdirectores/as de centro</t>
  </si>
  <si>
    <t>Directores/as de Institutos universitarios</t>
  </si>
  <si>
    <t>--Mujeres sobre el total--</t>
  </si>
  <si>
    <t>Nota: Mujeres sobre el total de personas desempleadas con educación terciaria según la Clasificación Internacional Normalizada de la Educación (CINE 1997, ISCED por sus siglas en inglés)</t>
  </si>
  <si>
    <t>Ceuta</t>
  </si>
  <si>
    <t>Melilla</t>
  </si>
  <si>
    <t>2.1</t>
  </si>
  <si>
    <t>--Porcentaje de mujeres y hombres sobre el total de cada categoría--</t>
  </si>
  <si>
    <t>ANDALUCÍA</t>
  </si>
  <si>
    <t>ESPAÑA</t>
  </si>
  <si>
    <t>GRADO C</t>
  </si>
  <si>
    <t>GRADO B</t>
  </si>
  <si>
    <t>GRADO A</t>
  </si>
  <si>
    <t>Notas:</t>
  </si>
  <si>
    <t>2.2</t>
  </si>
  <si>
    <t>Ciencias Médicas y de la Salud</t>
  </si>
  <si>
    <t>Índice TECHO DE CRISTAL</t>
  </si>
  <si>
    <t>--Mujeres sobre el total de cada área--</t>
  </si>
  <si>
    <t>Aumnado matriculado en máster</t>
  </si>
  <si>
    <t>Alumnado graduado en máster</t>
  </si>
  <si>
    <t>Alumnado matriculado en doctorado</t>
  </si>
  <si>
    <t>Tesis doctorales aprobadas</t>
  </si>
  <si>
    <t>GRADO D</t>
  </si>
  <si>
    <t>2.3</t>
  </si>
  <si>
    <t>2.4</t>
  </si>
  <si>
    <t>2.5</t>
  </si>
  <si>
    <t>2.6</t>
  </si>
  <si>
    <t>--Porcentaje de mujeres sobre el total de cada grupo de edad--</t>
  </si>
  <si>
    <t>&lt; 30 años</t>
  </si>
  <si>
    <t>[30, 40)</t>
  </si>
  <si>
    <t>[40, 50)</t>
  </si>
  <si>
    <t>[50, 65)</t>
  </si>
  <si>
    <t>&gt;= 65</t>
  </si>
  <si>
    <t>Universidades públicas</t>
  </si>
  <si>
    <t>Universidades privadas</t>
  </si>
  <si>
    <t>2.7</t>
  </si>
  <si>
    <t>2.8</t>
  </si>
  <si>
    <t>--Porcentaje de mujeres sobre el total de cada categoría--</t>
  </si>
  <si>
    <t>Educación</t>
  </si>
  <si>
    <t>Artes y humanidades</t>
  </si>
  <si>
    <t>Ingeniería, industria y construcción</t>
  </si>
  <si>
    <t>Salud y servicios sociales</t>
  </si>
  <si>
    <t>Consejo de dirección</t>
  </si>
  <si>
    <t>Consejo de gobierno</t>
  </si>
  <si>
    <t>Con infra-representación de mujeres/hombres</t>
  </si>
  <si>
    <t>Con representación equilibrada de mujeres y hombres</t>
  </si>
  <si>
    <t>Equipos de gobierno de centros propios</t>
  </si>
  <si>
    <t>Con Plan vigente</t>
  </si>
  <si>
    <t>Plan en elaboración</t>
  </si>
  <si>
    <t>Nunca han tenido Plan ni lo están elaborando</t>
  </si>
  <si>
    <t>Ciencias Jurídicas</t>
  </si>
  <si>
    <t>Ciencias Económicas y Empresariales</t>
  </si>
  <si>
    <t>% de mujeres en solicitudes evaluadas</t>
  </si>
  <si>
    <t>% de mujeres entre quienes obtienen evaluación</t>
  </si>
  <si>
    <t>Profesor Ayudante Doctor</t>
  </si>
  <si>
    <t>Profesor Universidad Privada</t>
  </si>
  <si>
    <t>Profesor Contratado Doctor</t>
  </si>
  <si>
    <t>Profesor Contratado Doctor vinculación SSPA</t>
  </si>
  <si>
    <t>Tasa de éxito hombres</t>
  </si>
  <si>
    <t>Tasa de éxito mujeres</t>
  </si>
  <si>
    <t xml:space="preserve">1.1 </t>
  </si>
  <si>
    <t>2. INDICADORES DE I+D</t>
  </si>
  <si>
    <t>3. UNIVERSIDADES PÚBLICAS Y PRIVADAS ANDALUZAS</t>
  </si>
  <si>
    <t>3.1</t>
  </si>
  <si>
    <t>3.2</t>
  </si>
  <si>
    <t>3.3</t>
  </si>
  <si>
    <t>3.4</t>
  </si>
  <si>
    <t>3.5</t>
  </si>
  <si>
    <t>3.6</t>
  </si>
  <si>
    <t>3.7</t>
  </si>
  <si>
    <t>3.8</t>
  </si>
  <si>
    <t>3.9</t>
  </si>
  <si>
    <t>3.10</t>
  </si>
  <si>
    <t>3.11</t>
  </si>
  <si>
    <t>3.12</t>
  </si>
  <si>
    <t>3.13</t>
  </si>
  <si>
    <t>3.14</t>
  </si>
  <si>
    <t>4. INDICADORES DE RESULTADOS</t>
  </si>
  <si>
    <t>--Miles de personas--</t>
  </si>
  <si>
    <t>4.1</t>
  </si>
  <si>
    <t>4.2</t>
  </si>
  <si>
    <t>4.3</t>
  </si>
  <si>
    <t>4.4</t>
  </si>
  <si>
    <t>4.5</t>
  </si>
  <si>
    <t>4.6</t>
  </si>
  <si>
    <t>4.7</t>
  </si>
  <si>
    <t>% Hombres</t>
  </si>
  <si>
    <t>% Mujeres</t>
  </si>
  <si>
    <t>PONENCIAS</t>
  </si>
  <si>
    <t>AGR</t>
  </si>
  <si>
    <t>BIO</t>
  </si>
  <si>
    <t>CTS</t>
  </si>
  <si>
    <t>FQM</t>
  </si>
  <si>
    <t>HUM</t>
  </si>
  <si>
    <t>RNM</t>
  </si>
  <si>
    <t>SEJ</t>
  </si>
  <si>
    <t>TEP</t>
  </si>
  <si>
    <t>TIC</t>
  </si>
  <si>
    <t>Particulares Hombres</t>
  </si>
  <si>
    <t>Particulares Mujeres</t>
  </si>
  <si>
    <t>%hombres</t>
  </si>
  <si>
    <t>%mujeres</t>
  </si>
  <si>
    <t>Ciencias sociales, periodismo y documentación</t>
  </si>
  <si>
    <t>Negocios, administración y derecho</t>
  </si>
  <si>
    <t>Informática</t>
  </si>
  <si>
    <t>Agricultura, ganaderia, silvicultura y veterinaria</t>
  </si>
  <si>
    <t xml:space="preserve">      España</t>
  </si>
  <si>
    <t xml:space="preserve">      Resto de Europa</t>
  </si>
  <si>
    <t xml:space="preserve">      EEUU y Canadá</t>
  </si>
  <si>
    <t xml:space="preserve">      América latina y Caribe</t>
  </si>
  <si>
    <t xml:space="preserve">      Norte de África</t>
  </si>
  <si>
    <t xml:space="preserve">      Resto de África</t>
  </si>
  <si>
    <t xml:space="preserve">      Asia y Oceanía</t>
  </si>
  <si>
    <t>CCAA</t>
  </si>
  <si>
    <t>2018-2019</t>
  </si>
  <si>
    <t>2019-20</t>
  </si>
  <si>
    <t>2018-19</t>
  </si>
  <si>
    <t>Comunidad Foral de Navarra</t>
  </si>
  <si>
    <t>La Rioja</t>
  </si>
  <si>
    <t>Comunidad de Madrid</t>
  </si>
  <si>
    <t>Región de Murcia</t>
  </si>
  <si>
    <t>Principado de Asturias</t>
  </si>
  <si>
    <t>Illes Balears</t>
  </si>
  <si>
    <t xml:space="preserve">Total </t>
  </si>
  <si>
    <t>Fuente: Ministerio de Universidades. Sistema Integrado de Información Universitaria (SIIU) [Estadísticas de estudiantes].</t>
  </si>
  <si>
    <t>por la protección del secreto estadístico. De igual modo ocurre para las ciudades autónomas de Ceuta y Melilla para todos los sectores.</t>
  </si>
  <si>
    <t>(2) En Equivalencia a Jornada Completa (EJC).</t>
  </si>
  <si>
    <t>(1) El techo de cristal es un índice relativo que utiliza la serie europea She Figures para el ámbito académico y que compara, en el año de referencia, la proporción de mujeres y hombres en los Grados A,</t>
  </si>
  <si>
    <t>B, y C respecto a la proporción de mujeres y hombres en la posición investigadora de mayor rango (Grado A, que en las universidades públicas españolas corresponde a las cátedras de universidad). El</t>
  </si>
  <si>
    <t>índice puede variar de 0 a infinito. Un índice de 1 indica que no hay desigualdad en las probabilidades de promoción de hombres y mujeres. Una puntuación menor que 1 implica que las mujeres están</t>
  </si>
  <si>
    <t>más representadas en el Grado A que en el conjunto de las categorías investigadoras (grados A, B y C), lo que en su caso indicaría que ellas promocionan con mayor facilidad que ellos; mientras que una</t>
  </si>
  <si>
    <t>puntuación mayor que 1 significa que las mujeres están menos representadas en los puestos del Grado A que en el conjunto de las categorías investigadoras consideradas (Grados A, B, y C), lo que indica</t>
  </si>
  <si>
    <t>que hay techo de cristal para ellas. Es decir, cuanto mayor es el valor del Índice de Techo de Cristal, el efecto techo de cristal se considera mayor y se interpreta, por tanto, como más dificultades a la</t>
  </si>
  <si>
    <t>Nota: Grado A incluye profesorado Catedrático de Universidad</t>
  </si>
  <si>
    <t>Nota: En el ámbito de estudios Servicios se incluyen los servicios personales, los servicios de transporte, protección del medio ambiente y servicios de seguridad.</t>
  </si>
  <si>
    <t>Málaga, Pablo de Olavide y Sevilla.</t>
  </si>
  <si>
    <t>(2) El criterio de equilibrio de género se cumple cuando son mujeres entre el 40-60% de las personas que integran un órgano/equipo de gobierno. En los demás casos se considera que hay</t>
  </si>
  <si>
    <t>Fuente: Memorias de actividades de la Agencia Andaluza del Conocimiento</t>
  </si>
  <si>
    <t>UE-27</t>
  </si>
  <si>
    <t>2019-2020</t>
  </si>
  <si>
    <t>2020-2021</t>
  </si>
  <si>
    <t>Construcción</t>
  </si>
  <si>
    <t>2020-21</t>
  </si>
  <si>
    <t>(1) Grado C incluye a Profesorado ayudante Doctor y personal contratado Juan de la Cierva</t>
  </si>
  <si>
    <t>(1) Los datos sobre los que están calculados los porcentajes se refieren al número de personas, y comprenden al profesorado  Profesorado Catedrático de Universidad, Profesorado Titular de Universidad, Catedrático/a de Escuela Universitaria</t>
  </si>
  <si>
    <t>Ciencias Experimentales y de la Vida</t>
  </si>
  <si>
    <t>Postdoctoral 2019</t>
  </si>
  <si>
    <t>Postdoctoral 2021</t>
  </si>
  <si>
    <t>Emergia 2021</t>
  </si>
  <si>
    <t xml:space="preserve">      Unión Europea-27</t>
  </si>
  <si>
    <t>4.8</t>
  </si>
  <si>
    <t>2021-2022</t>
  </si>
  <si>
    <t>Navarra</t>
  </si>
  <si>
    <t>Islas Baleares</t>
  </si>
  <si>
    <t>Comunidad Valenciana</t>
  </si>
  <si>
    <t>Castilla -La Mancha</t>
  </si>
  <si>
    <t>2021-22</t>
  </si>
  <si>
    <t>(Datos 2022)</t>
  </si>
  <si>
    <t>Predoctoral 2021</t>
  </si>
  <si>
    <t>Emergia 2020</t>
  </si>
  <si>
    <t>2022-2023</t>
  </si>
  <si>
    <t>2022-23 Mujeres</t>
  </si>
  <si>
    <t>2022-23 Hombres</t>
  </si>
  <si>
    <t>2022-23</t>
  </si>
  <si>
    <t xml:space="preserve">Alumnado matriculado en estudios de grado </t>
  </si>
  <si>
    <t xml:space="preserve">Alumnado egresado de estudios de grado </t>
  </si>
  <si>
    <t>(Datos 2021)</t>
  </si>
  <si>
    <t>Fuente: Elaboración propia a partir de los datos consultados en enero de 2024 en las webs de las siguientes universidades públicas andaluzas: Almería, Cádiz, Córdoba, Granada, Huelva, Jaén,</t>
  </si>
  <si>
    <t>Fuente: INE [Encuesta de Población Activa] y Eurostat [Estadísticas del mercado laboral (lfsa_egaed, lfsa_egan)]</t>
  </si>
  <si>
    <t>Fuente: INE [Estadística continuas de población] y Eurostat [Estadísticas de población (demo_pjan)]</t>
  </si>
  <si>
    <t>Fuente: Eurostat [Estadísticas de empleo en la industria de alta tecnología y los servicios intensivos en conocimientos (htec_emp_reg2)]</t>
  </si>
  <si>
    <t>Fuente: IECA [Panel de Indicadores de Innovación de Andalucía] y Eurostat [Estadísticas de empleo en la industria de alta tecnología y los servicios intensivos en conocimientos (htec_kia_emp2)]</t>
  </si>
  <si>
    <t>Fuente: INE [Encuesta de Población Activa] y Eurostat [Estadísticas de recursos humanos en ciencia y tecnología (hrst_st_nunesex)]</t>
  </si>
  <si>
    <t>(1) IPSFL: Instituciones Privadas sin Fines de Lucro</t>
  </si>
  <si>
    <t>(2)En Equivalencia a Jornada Completa (EJC)</t>
  </si>
  <si>
    <t>(1) Datos de mujeres no disponibles para las Islas Baleares</t>
  </si>
  <si>
    <t>(2) Datos de mujeres y hombres no disponibles para las ciudades autónomas de Ceuta y Melilla</t>
  </si>
  <si>
    <t>(1) El indicador muestra cuánto personal en I+D técnico y auxiliar hay por cada investigador/a</t>
  </si>
  <si>
    <t>(2) En Equivalencia a Jornada Completa (EJC)</t>
  </si>
  <si>
    <t>(2) IPSFL: Instituciones Privadas sin Fines de Lucro</t>
  </si>
  <si>
    <t>(3) En Equivalencia a Jornada Completa (EJC)</t>
  </si>
  <si>
    <t>Fuente: IECA [Estadística sobre actividades de I+D]</t>
  </si>
  <si>
    <t>Nota: En Equivalencia a Jornada Completa (EJC)</t>
  </si>
  <si>
    <t>Fuente: INE [Estadística sobre actividades de I+D]</t>
  </si>
  <si>
    <t>(1) En Equivalencia a Jornada Completa (EJC)</t>
  </si>
  <si>
    <t>(2) Comprende el personal investigador, técnico y auxiliar</t>
  </si>
  <si>
    <t>(1) GRADO A: Profesorado Catedrático de Universidad</t>
  </si>
  <si>
    <t>(3) Profesorado Ayudante Doctor y personal contratado Juan de la Cierva</t>
  </si>
  <si>
    <t>(4) GRADO D: Profesor Ayudante y Personal Investigador en Formación (PIF) con contrato de convocatorias competitivas (FPI, FPU y otras predoctorales)</t>
  </si>
  <si>
    <t>(5) Datos de centros propios de universidades públicas</t>
  </si>
  <si>
    <t>promoción de las mujeres que a la de los hombres para llegar a la posición más alta de la carrera investigadora en el ámbito universitario</t>
  </si>
  <si>
    <t>(2) Datos de centros propios de universidades públicas</t>
  </si>
  <si>
    <t>(2) No se incluye el Personal Empleado Investigador (PEI) por no estar disponible su desagregación por áreas</t>
  </si>
  <si>
    <t>(6) El dato del alumnado egresado de estudios de grado y 1º y2º ciclo, y los graduados en máster corresponden al curso 2021-2022</t>
  </si>
  <si>
    <t>(3) Datos de centros propios de universidades públicas</t>
  </si>
  <si>
    <t>(2) No se incluye el Personal Empleado Investigador (PEI) por no estar disponible su desagregación por ramas de enseñanza</t>
  </si>
  <si>
    <t>Málaga, Pablo de Olavide y Sevilla</t>
  </si>
  <si>
    <t>infrarepresentación de mujeres (si ellas son menos del 40%) o de hombres (si ellos son más del 60%)</t>
  </si>
  <si>
    <t>(3) Entre los equipos de gobierno de centros se incluyen los equipos decanales de las facultades y los de dirección de escuelas</t>
  </si>
  <si>
    <t>Fuente: SICA [Sistema de Información Científica de Andalucía]</t>
  </si>
  <si>
    <t>Fuente: Base de datos OEPMESTAD [Oficina española de Patentes y Marcas]</t>
  </si>
  <si>
    <t>Fuente: INE [Encuesta de Población Activa]</t>
  </si>
  <si>
    <t>MUJERES EN EL SISTEMA ANDALUZ DEL CONOCIMIENTO 2025</t>
  </si>
  <si>
    <t>Distribución de mujeres y hombres. Andalucía, España y UE-27, 2011-2023</t>
  </si>
  <si>
    <t>Evolución de la tasa de población ocupada con estudios terciarios según sexo. Andalucía, España y UE-27, 2011-2023</t>
  </si>
  <si>
    <t>Evolución de la tasa de población ocupada en la industria de los sectores de alta y media-alta tecnología según sexo. Andalucía, España y UE-27, 2011-2023</t>
  </si>
  <si>
    <t>Tasa de población ocupada en la industria de los sectores de alta y media-alta tecnología según sexo. CCAA, 2023</t>
  </si>
  <si>
    <t>.</t>
  </si>
  <si>
    <t>Evolución del porcentaje de mujeres en la población desocupada con educación terciaria (CINE-97). Andalucía, España y UE-27, 2014-2023</t>
  </si>
  <si>
    <t>Porcentaje de mujeres en la población desocupada con educación terciaria (CINE-97). CCAA, 2023</t>
  </si>
  <si>
    <t>2023-2024</t>
  </si>
  <si>
    <t>Evolución del porcentaje de alumnas matriculadas en Estudios de Grado y Primer y Segundo Ciclo de universidades públicas según rama de enseñanza. Andalucía y España, cursos 2015-16 a 2023-24</t>
  </si>
  <si>
    <t>Nota: Los datos correspondientes al curso 2023-2024 son un avance</t>
  </si>
  <si>
    <t>Evolución del porcentaje de investigadoras según sector de ejecución. Andalucía y España, 2012-2023</t>
  </si>
  <si>
    <t>Porcentaje de investigadoras según sector de ejecución. CCAA, 2023</t>
  </si>
  <si>
    <t>Personal técnico y auxiliar empleado en I+D en relación al personal investigador según sexo y sectores públicos de ejecución. Andalucía y España, 2012-2023</t>
  </si>
  <si>
    <t>Personal técnico y auxiliar empleado en I+D en relación al personal investigador según sexo y sector privado y total de sectores de ejecución. Andalucía y España, 2012-2023</t>
  </si>
  <si>
    <t>Tasa de crecimiento del personal empleado en I+D según sexo y sector de ejecución. Andalucía y España, 2019-2023</t>
  </si>
  <si>
    <t>Distribución de las solicitudes de patentes según sexo del solicitante. Andalucía, 2012-2023</t>
  </si>
  <si>
    <t>Evolución del porcentaje de mujeres con tesis doctorales aprobadas según sexo. Andalucía y España, cursos 2018-21019 a 2012-2023</t>
  </si>
  <si>
    <t>Porcentaje de tesis doctorales aprobadas según sexo y grupo de edad. Andalucía y España, curso 2022-2023</t>
  </si>
  <si>
    <t>Porcentaje de tesis doctorales aprobadas según sexo y ámbito de estudio. Andalucía y España, curso 2022-2023</t>
  </si>
  <si>
    <t>Porcentaje de tesis doctorales aprobadas según sexo y nacionalidad. Andalucía y España, curso 2022-2023</t>
  </si>
  <si>
    <t>Fuente: Estadísticas de estudiantes [Ministerio de Ciencia, Innovación y Universidades]</t>
  </si>
  <si>
    <t>curso 2022-2023</t>
  </si>
  <si>
    <t>Menos de 25 años</t>
  </si>
  <si>
    <t>De 25 a 30 años</t>
  </si>
  <si>
    <t>De 31 a 40 años</t>
  </si>
  <si>
    <t>Más de 40 años</t>
  </si>
  <si>
    <t>Evolución de la tasa de población ocupada en sectores industriales intensivos en conocimiento según sexo. Andalucía, España y UE-27, 2012-2023</t>
  </si>
  <si>
    <t>Distribución de mujeres y hombres. Andalucía, España y UE-27, 2012-2023</t>
  </si>
  <si>
    <t>Evolución de la tasa de población ocupada con estudios terciarios según sexo. Andalucía, España y UE-27, 2012-2023</t>
  </si>
  <si>
    <t>Evolución de la tasa de población ocupada en la industria de los sectores de alta y media-alta tecnología según sexo. Andalucía, España y UE-27, 2012-2023</t>
  </si>
  <si>
    <t>Distribución de mujeres y hombres en órganos unipersonales de gobierno de las universidades públicas, según tipo de órgano, 2025 y 2021</t>
  </si>
  <si>
    <t>Distribución del equilibrio de género y la infra-representación de mujeres/hombres en la composición de órganos/equipos de gobierno de las Universidades públicas, según tipo de órgano/equipo. Andalucía y España, 2025 y 2021</t>
  </si>
  <si>
    <t>(1) Datos de Andalucía a enero 2025</t>
  </si>
  <si>
    <t>(2) Los datos de España son a 2021, procedentes de la publicación Científicas en cifras 2023 (publicación bianual) del Ministerio de Ciencia, Innovacióny universidades</t>
  </si>
  <si>
    <t>(1) Datos a enero de 2025</t>
  </si>
  <si>
    <t>(Datos 2025)</t>
  </si>
  <si>
    <t>Planes de Igualdad de género en universidades públicas según titularidad de la universidad y estado del Plan. Andalucía y España, 2025 y 2022</t>
  </si>
  <si>
    <t>(4) Los datos de España son a 2021, procedentes de la publicación Científicas en cifras 2023 (publicación bianual) del Ministerio de Ciencia, Innovacióny universidades</t>
  </si>
  <si>
    <t>(2)  Los datos de España son a 2021, procedentes de la publicación Científicas en cifras 2023 (publicación bianual) del Ministerio de Ciencia, Innovacióny universidades</t>
  </si>
  <si>
    <t>Tasas de éxito de mujeres y hombres en las acreditaciones para el acceso a los cuerpos docentes universitarios según categoría solicitada y rama de conocimiento 2022 y 2023</t>
  </si>
  <si>
    <t>Proporción de mujeres en las solicitudes de acreditación evaluadas y concedidas para el acceso a los cuerpos docentes universitarios según categoría solicitada y rama de conocimiento 2022 y 2023</t>
  </si>
  <si>
    <t>2023-24 Mujeres</t>
  </si>
  <si>
    <t>2023-24 Hombres</t>
  </si>
  <si>
    <t>Evolución de la distribución de hombres y mujeres en el personal investigador de las universidades públicas según categoría investigadora. Andalucía y España, cursos 2022-23 y 2023-24</t>
  </si>
  <si>
    <t>Evolución del techo de cristal en la universidad pública según área científico-tecnológica. Andalucía y España, cursos 2018-19 y 2023-24</t>
  </si>
  <si>
    <t>2023-24</t>
  </si>
  <si>
    <t>Evolución de la proporción de mujeres en EDP en el personal investigador de las universidades públicas y privadas según grupo de edad y titularidad de la universidad. Andalucía y España, cursos 2019-20 a 2023-24</t>
  </si>
  <si>
    <t>Distribución de mujeres y hombres a lo largo de la carrera investigadora en universidades públicas. Andalucía y España, curso 2023-24</t>
  </si>
  <si>
    <t>Evolución de la proporción de mujeres en el personal investigador de las universidades públicas según la rama de enseñanza. Andalucía y España, cursos 2018-19 a 2023-24</t>
  </si>
  <si>
    <t>Evolución de la proporción de mujeres entre quienes aprobaron tesis doctorales en las universidades públicas según ámbito de estudio. Andalucía y España, curso 2018-19 a 2022-23</t>
  </si>
  <si>
    <t>Fuente: Ministerio de Ciencia, Innovación y Universidades. Sistema Integrado de Información Universitaria (SIIU). [Estadística de estudiantes].</t>
  </si>
  <si>
    <t>Fuente: Ministerio de Ciencia, Innovación y Universidades. Sistema Integrado de Información Universitaria (SIIU). [Estadística de personal de las universidades]</t>
  </si>
  <si>
    <t>Fuente: Ministerio de Ciencia, Innovación y Universidades. Sistema Integrado de Información Universitaria (SIIU). [Estadística de personal de las universidades - Estadísticas de estudiantes]</t>
  </si>
  <si>
    <t>Fuente: Ministerio de Ciencia, Innovación y Universidades. Sistema Integrado de Información Universitaria (SIIU) [Estadística de personal de las universidades]</t>
  </si>
  <si>
    <t>Evolución de la distribución de hombre y mujeres en el personal investigador de las universidades públicas según categoría investigadora. Andalucía y España, cursos 2022-23 y 2023-24</t>
  </si>
  <si>
    <t>Evolución de la concentración del personal investigador de Grado C en las universidades públicas según sexo y ramas de conocimiento. Andalucía y España, cursos 2019-20 a 2023-24</t>
  </si>
  <si>
    <t>Evolución de la proporción de mujeres en el personal investigador de las universidades públicas y privadas según grupo de edad y titularidad de la universidad. Andalucía y España, cursos 2019-20 a 2023-24</t>
  </si>
  <si>
    <t>Evolución de la proporción de mujeres en el personal investigador de las universidades públicas según la rama de enseñanza. Andalucía y España, cursos 2019-20 a 2023-24</t>
  </si>
  <si>
    <t>Emergia 2023</t>
  </si>
  <si>
    <t>Fuente: Dirección General de Planificación de la Investigación – Junta de Andalucía</t>
  </si>
  <si>
    <t>Postdoctoral 2024 (*)</t>
  </si>
  <si>
    <t>(*): Resolución provisional</t>
  </si>
  <si>
    <t>Distribución de mujeres y hombres en las convocatorias de contratación de personal de I+D de la Junta de Andalucía. 2019-2024</t>
  </si>
  <si>
    <t>Concentración del personal investigador en Enseñanza Superior según sexo y área científico-tecnológica. Andalucía, 2020-2023</t>
  </si>
  <si>
    <t>--Porcentaje de cada sexo sobre el total del área--</t>
  </si>
  <si>
    <t>Ciencias médicas</t>
  </si>
  <si>
    <t>Ciencias de la agricultura y veterinaria</t>
  </si>
  <si>
    <t>Ciencias sociales</t>
  </si>
  <si>
    <t>Humanidades y artes</t>
  </si>
  <si>
    <t>Concentración del personal investigador en la Administración Pública según sexo y área científico-tecnológica. Andalucía y España, 2020-2023</t>
  </si>
  <si>
    <t>Concentración del personal investigador en las empresas según sexo y rama de actividad. Andalucía y España, 2020-2023</t>
  </si>
  <si>
    <t>Evolución de la concentración del personal investigador de Grado A en las universidades públicas según sexo y ramas de conocimiento. Andalucía y España, cursos 2022-23 a 2023-24</t>
  </si>
  <si>
    <t>Ciencias sociales y jurídicas</t>
  </si>
  <si>
    <t>Ingeniería y arquitectura</t>
  </si>
  <si>
    <t>Ciencias de la salud</t>
  </si>
  <si>
    <t>Evolución de la concentración del personal investigador de Grado B en las universidades públicas según sexo y ramas de conocimiento. Andalucía y España, cursos 2022-23 a 2023-24</t>
  </si>
  <si>
    <t>Porcentaje de investigadores principales que lideran grupos de investigación según sexo. Andalucía, 2012-2024</t>
  </si>
  <si>
    <t>Porcentaje de mujeres que lideran grupos de investigación por áreas científico-técnicas. Andalucía, 2012-2024</t>
  </si>
  <si>
    <t>--Porcentaje de cada sexo sobre el total de cada rama--</t>
  </si>
  <si>
    <t>'--Porcentaje de cada sexo sobre el total de cada rama--</t>
  </si>
  <si>
    <t>Nota: En el caso de las universidades públicas incluye el Personal Empleado Investigador (PEI) más Personal Docente Investigador (PDI) con actividad investigadora de los centros propios</t>
  </si>
  <si>
    <t>Nota:</t>
  </si>
  <si>
    <t>Nota: Una actividad es clasificada como intensiva en conocimiento si las personas con educación superior representan más del 33% del total de las ocupadas en dicha actividad</t>
  </si>
  <si>
    <t>(1) Para el sector Enseñanza superior no es posible consultar los datos para las comunidades autónomas de La Rioja, Comunidad Foral de Navarra y Extremadura por secreto estadístico. De igual
modo ocurre para las ciudades autónomas de Ceuta y Melilla para todos los sectores</t>
  </si>
  <si>
    <t>(2) GRADO B: Profesorado Titular de Universidad, Profesorado Catedrático de Escuela Universitaria, Profesorado Titular de Escuela Universitaria, Visitante Doctor, Personal lector Doctor,
Profesorado Contratado Doctor, Profesorado Permanente Laboral Catedrático, Profesorado Permanente Laboral Titular, personal contratado Ramón y Cajal, personal investigador visitante y otro
personal investigador postdoctoral</t>
  </si>
  <si>
    <t>(1) Grado B incluye a Profesorado Titular de Universidad, Profesorado Catedrático de Escuela Universitaria, Profesorado Titular de Escuela Universitaria, Visitante Doctor, Personal lector Doctor,
Profesorado Contratado Doctor, Profesorado Permanente Laboral Catedrático, Profesorado Permanente Laboral Titular, personal contratado Ramón y Cajal, personal investigador visitante y otro
personal investigador postdoctoral</t>
  </si>
  <si>
    <t>(2) GRADO B: Profesorado Titular de Universidad, Profesorado Catedrático de Escuela Universitaria, Profesorado Titular de Escuela Universitaria, Visitante Doctor, Personal lector Doctor, 
Profesorado Contratado Doctor, Profesorado Permanente Laboral Catedrático, Profesorado Permanente Laboral Titular, personal contratado Ramón y Cajal, personal investigador visitante y otro
personal investigador postdoctoral</t>
  </si>
  <si>
    <t>(4) GRADO D: Profesorado Ayudante y Personal Investigador en Formación (PIF) con contrato de convocatorias competitivas (FPI, FPU y otras predoctorales)</t>
  </si>
  <si>
    <t>Profesorado Titular de Escuela Universitaria, Visitante Doctor, Lector/a Doctor, Profesorado Contratado Doctor, Profesorado Permanente Laboral Catedrático, Profesorado Permanente Laboral Titular y Profesorado Ayudante Doctor</t>
  </si>
  <si>
    <t>Fuente: Elaboración propia a partir de los datos consultados en enero 2025 en las webs de las siguientes universidades andaluzas: Almería, Cádiz, Córdoba, Granada, Huelva, Jaén, Málaga, Pablo
de Olavide, Sevilla y Loyola de Andalucía</t>
  </si>
  <si>
    <t>Proporción de mujeres en las solicitudes de acreditación evaluadas y concedidas para el acceso a los cuerpos docentes universitarios según categoría solicitada y rama de conocimiento, 2023</t>
  </si>
  <si>
    <t>Tasas de éxito de mujeres y hombres en las acreditaciones para el acceso a los cuerpos docentes universitarios según categoría solicitada y rama de conocimiento, 2023</t>
  </si>
  <si>
    <t>Evolución del porcentaje de mujeres con tesis doctorales aprobadas según sexo. Andalucía y España, cursos 2018-2019 a 2022-2023</t>
  </si>
  <si>
    <t>Planes de Igualdad de género en universidades según titularidad de la universidad y estado del Plan. Andalucía y España, 2025 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</si>
</sst>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
    <numFmt numFmtId="166" formatCode="_-* #,##0.0_-;\-* #,##0.0_-;_-* &quot;-&quot;??_-;_-@_-"/>
    <numFmt numFmtId="167" formatCode="_-* #,##0_-;\-* #,##0_-;_-* &quot;-&quot;??_-;_-@_-"/>
  </numFmts>
  <fonts count="26" x14ac:knownFonts="1">
    <font>
      <sz val="11"/>
      <color rgb="FF000000"/>
      <name val="Calibri"/>
      <family val="2"/>
    </font>
    <font>
      <b/>
      <sz val="11"/>
      <color rgb="FF000000"/>
      <name val="Calibri"/>
      <family val="2"/>
    </font>
    <font>
      <b/>
      <sz val="11"/>
      <color rgb="FFFFFFFF"/>
      <name val="Calibri"/>
      <family val="2"/>
    </font>
    <font>
      <i/>
      <sz val="11"/>
      <color rgb="FF595959"/>
      <name val="Calibri"/>
      <family val="2"/>
    </font>
    <font>
      <sz val="7"/>
      <color rgb="FF000000"/>
      <name val="Calibri"/>
      <family val="2"/>
    </font>
    <font>
      <sz val="11"/>
      <color rgb="FF000000"/>
      <name val="Calibri"/>
      <family val="2"/>
    </font>
    <font>
      <sz val="10"/>
      <color rgb="FF000000"/>
      <name val="Calibri"/>
      <family val="2"/>
    </font>
    <font>
      <sz val="10"/>
      <name val="Arial"/>
      <family val="2"/>
    </font>
    <font>
      <b/>
      <i/>
      <sz val="10"/>
      <name val="Arial"/>
      <family val="2"/>
    </font>
    <font>
      <sz val="8"/>
      <name val="Calibri"/>
      <family val="2"/>
    </font>
    <font>
      <u/>
      <sz val="11"/>
      <color theme="10"/>
      <name val="Calibri"/>
      <family val="2"/>
    </font>
    <font>
      <b/>
      <sz val="11"/>
      <color rgb="FF000000"/>
      <name val="Source Sans Pro"/>
      <family val="2"/>
    </font>
    <font>
      <sz val="11"/>
      <color rgb="FF000000"/>
      <name val="Source Sans Pro"/>
      <family val="2"/>
    </font>
    <font>
      <u/>
      <sz val="11"/>
      <color theme="10"/>
      <name val="Source Sans Pro"/>
      <family val="2"/>
    </font>
    <font>
      <b/>
      <sz val="11"/>
      <color rgb="FFFFFFFF"/>
      <name val="Source Sans Pro"/>
      <family val="2"/>
    </font>
    <font>
      <i/>
      <sz val="11"/>
      <color rgb="FF595959"/>
      <name val="Source Sans Pro"/>
      <family val="2"/>
    </font>
    <font>
      <sz val="7"/>
      <color rgb="FF000000"/>
      <name val="Source Sans Pro"/>
      <family val="2"/>
    </font>
    <font>
      <sz val="8"/>
      <color rgb="FF000000"/>
      <name val="Source Sans Pro"/>
      <family val="2"/>
    </font>
    <font>
      <sz val="11"/>
      <color theme="2" tint="-0.749961851863155"/>
      <name val="Source Sans Pro"/>
      <family val="2"/>
    </font>
    <font>
      <sz val="10"/>
      <color rgb="FF000000"/>
      <name val="Source Sans Pro"/>
      <family val="2"/>
    </font>
    <font>
      <sz val="11"/>
      <name val="Source Sans Pro"/>
      <family val="2"/>
    </font>
    <font>
      <sz val="11"/>
      <color rgb="FFFF0000"/>
      <name val="Source Sans Pro"/>
      <family val="2"/>
    </font>
    <font>
      <sz val="10.5"/>
      <color rgb="FF000000"/>
      <name val="Source Sans Pro"/>
      <family val="2"/>
    </font>
    <font>
      <b/>
      <sz val="10.5"/>
      <color rgb="FFFFFFFF"/>
      <name val="Source Sans Pro"/>
      <family val="2"/>
    </font>
    <font>
      <b/>
      <sz val="10.5"/>
      <color rgb="FF000000"/>
      <name val="Source Sans Pro"/>
      <family val="2"/>
    </font>
    <font>
      <i/>
      <sz val="10.5"/>
      <color rgb="FF595959"/>
      <name val="Source Sans Pro"/>
      <family val="2"/>
    </font>
  </fonts>
  <fills count="6">
    <fill>
      <patternFill patternType="none"/>
    </fill>
    <fill>
      <patternFill patternType="gray125"/>
    </fill>
    <fill>
      <patternFill patternType="solid">
        <fgColor rgb="FF000000"/>
        <bgColor rgb="FF000000"/>
      </patternFill>
    </fill>
    <fill>
      <patternFill patternType="solid">
        <fgColor rgb="FFF2F2F2"/>
        <bgColor rgb="FFF2F2F2"/>
      </patternFill>
    </fill>
    <fill>
      <patternFill patternType="solid">
        <fgColor theme="0" tint="-4.9989318521683403E-2"/>
        <bgColor indexed="64"/>
      </patternFill>
    </fill>
    <fill>
      <patternFill patternType="solid">
        <fgColor rgb="FFF2F2F2"/>
        <bgColor indexed="64"/>
      </patternFill>
    </fill>
  </fills>
  <borders count="53">
    <border>
      <left/>
      <right/>
      <top/>
      <bottom/>
      <diagonal/>
    </border>
    <border>
      <left/>
      <right style="thick">
        <color rgb="FFFFFFFF"/>
      </right>
      <top/>
      <bottom/>
      <diagonal/>
    </border>
    <border>
      <left style="thick">
        <color rgb="FFFFFFFF"/>
      </left>
      <right style="thick">
        <color rgb="FFFFFFFF"/>
      </right>
      <top/>
      <bottom style="thin">
        <color rgb="FF000000"/>
      </bottom>
      <diagonal/>
    </border>
    <border>
      <left style="thick">
        <color rgb="FFFFFFFF"/>
      </left>
      <right/>
      <top/>
      <bottom style="thin">
        <color rgb="FF000000"/>
      </bottom>
      <diagonal/>
    </border>
    <border>
      <left/>
      <right style="thick">
        <color rgb="FFFFFFFF"/>
      </right>
      <top/>
      <bottom style="thin">
        <color rgb="FF000000"/>
      </bottom>
      <diagonal/>
    </border>
    <border>
      <left style="thick">
        <color rgb="FFFFFFFF"/>
      </left>
      <right/>
      <top style="thin">
        <color rgb="FF000000"/>
      </top>
      <bottom style="thin">
        <color rgb="FF000000"/>
      </bottom>
      <diagonal/>
    </border>
    <border>
      <left/>
      <right/>
      <top style="thin">
        <color rgb="FF000000"/>
      </top>
      <bottom style="thin">
        <color rgb="FF000000"/>
      </bottom>
      <diagonal/>
    </border>
    <border>
      <left style="thick">
        <color rgb="FFFFFFFF"/>
      </left>
      <right/>
      <top style="thin">
        <color rgb="FFD9D9D9"/>
      </top>
      <bottom style="thin">
        <color rgb="FFD9D9D9"/>
      </bottom>
      <diagonal/>
    </border>
    <border>
      <left/>
      <right/>
      <top style="thin">
        <color rgb="FFD9D9D9"/>
      </top>
      <bottom style="thin">
        <color rgb="FFD9D9D9"/>
      </bottom>
      <diagonal/>
    </border>
    <border>
      <left style="thick">
        <color rgb="FFFFFFFF"/>
      </left>
      <right/>
      <top style="thin">
        <color rgb="FFD9D9D9"/>
      </top>
      <bottom style="thin">
        <color rgb="FF000000"/>
      </bottom>
      <diagonal/>
    </border>
    <border>
      <left/>
      <right/>
      <top style="thin">
        <color rgb="FFD9D9D9"/>
      </top>
      <bottom style="thin">
        <color rgb="FF000000"/>
      </bottom>
      <diagonal/>
    </border>
    <border>
      <left/>
      <right/>
      <top/>
      <bottom style="thin">
        <color rgb="FF000000"/>
      </bottom>
      <diagonal/>
    </border>
    <border>
      <left/>
      <right style="thick">
        <color rgb="FFFFFFFF"/>
      </right>
      <top style="thin">
        <color rgb="FF000000"/>
      </top>
      <bottom style="thin">
        <color rgb="FF000000"/>
      </bottom>
      <diagonal/>
    </border>
    <border>
      <left style="thick">
        <color rgb="FFFFFFFF"/>
      </left>
      <right/>
      <top style="thin">
        <color rgb="FF000000"/>
      </top>
      <bottom/>
      <diagonal/>
    </border>
    <border>
      <left/>
      <right/>
      <top style="thin">
        <color rgb="FF000000"/>
      </top>
      <bottom/>
      <diagonal/>
    </border>
    <border>
      <left/>
      <right style="thick">
        <color rgb="FFFFFFFF"/>
      </right>
      <top style="thin">
        <color rgb="FF000000"/>
      </top>
      <bottom/>
      <diagonal/>
    </border>
    <border>
      <left style="thick">
        <color rgb="FFFFFFFF"/>
      </left>
      <right/>
      <top style="thick">
        <color rgb="FFFFFFFF"/>
      </top>
      <bottom style="thin">
        <color rgb="FF000000"/>
      </bottom>
      <diagonal/>
    </border>
    <border>
      <left/>
      <right/>
      <top style="thick">
        <color rgb="FFFFFFFF"/>
      </top>
      <bottom style="thin">
        <color rgb="FF000000"/>
      </bottom>
      <diagonal/>
    </border>
    <border>
      <left/>
      <right/>
      <top style="thin">
        <color auto="1"/>
      </top>
      <bottom style="thin">
        <color auto="1"/>
      </bottom>
      <diagonal/>
    </border>
    <border>
      <left/>
      <right style="thick">
        <color rgb="FFFFFFFF"/>
      </right>
      <top style="thin">
        <color rgb="FF000000"/>
      </top>
      <bottom style="hair">
        <color rgb="FF000000"/>
      </bottom>
      <diagonal/>
    </border>
    <border>
      <left/>
      <right style="thick">
        <color rgb="FFFFFFFF"/>
      </right>
      <top style="hair">
        <color rgb="FF000000"/>
      </top>
      <bottom style="thin">
        <color rgb="FF000000"/>
      </bottom>
      <diagonal/>
    </border>
    <border>
      <left style="thick">
        <color rgb="FFFFFFFF"/>
      </left>
      <right/>
      <top/>
      <bottom/>
      <diagonal/>
    </border>
    <border>
      <left style="thick">
        <color rgb="FFFFFFFF"/>
      </left>
      <right/>
      <top style="thin">
        <color rgb="FFD9D9D9"/>
      </top>
      <bottom style="thin">
        <color theme="1"/>
      </bottom>
      <diagonal/>
    </border>
    <border>
      <left style="thick">
        <color rgb="FFFFFFFF"/>
      </left>
      <right style="thick">
        <color theme="0"/>
      </right>
      <top style="thick">
        <color rgb="FFFFFFFF"/>
      </top>
      <bottom style="thin">
        <color rgb="FF000000"/>
      </bottom>
      <diagonal/>
    </border>
    <border>
      <left style="thick">
        <color theme="0"/>
      </left>
      <right style="thick">
        <color theme="0"/>
      </right>
      <top style="thick">
        <color rgb="FFFFFFFF"/>
      </top>
      <bottom style="thin">
        <color rgb="FF000000"/>
      </bottom>
      <diagonal/>
    </border>
    <border>
      <left style="thick">
        <color theme="0"/>
      </left>
      <right/>
      <top style="thick">
        <color rgb="FFFFFFFF"/>
      </top>
      <bottom style="thin">
        <color rgb="FF000000"/>
      </bottom>
      <diagonal/>
    </border>
    <border>
      <left style="thick">
        <color rgb="FFFFFFFF"/>
      </left>
      <right style="thick">
        <color rgb="FFFFFFFF"/>
      </right>
      <top style="thin">
        <color rgb="FFD9D9D9"/>
      </top>
      <bottom style="thin">
        <color rgb="FFD9D9D9"/>
      </bottom>
      <diagonal/>
    </border>
    <border>
      <left style="thick">
        <color rgb="FFFFFFFF"/>
      </left>
      <right style="thick">
        <color rgb="FFFFFFFF"/>
      </right>
      <top style="thin">
        <color rgb="FFD9D9D9"/>
      </top>
      <bottom style="thin">
        <color theme="1"/>
      </bottom>
      <diagonal/>
    </border>
    <border>
      <left style="thick">
        <color rgb="FFFFFFFF"/>
      </left>
      <right/>
      <top style="thin">
        <color rgb="FFD9D9D9"/>
      </top>
      <bottom style="thin">
        <color auto="1"/>
      </bottom>
      <diagonal/>
    </border>
    <border>
      <left style="thick">
        <color rgb="FFFFFFFF"/>
      </left>
      <right/>
      <top style="thin">
        <color theme="0" tint="-0.14996795556505021"/>
      </top>
      <bottom style="thin">
        <color rgb="FFD9D9D9"/>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style="thick">
        <color rgb="FFFFFFFF"/>
      </left>
      <right/>
      <top style="thin">
        <color rgb="FFD9D9D9"/>
      </top>
      <bottom style="thin">
        <color theme="0" tint="-0.14996795556505021"/>
      </bottom>
      <diagonal/>
    </border>
    <border>
      <left/>
      <right/>
      <top style="thin">
        <color rgb="FF000000"/>
      </top>
      <bottom style="thin">
        <color auto="1"/>
      </bottom>
      <diagonal/>
    </border>
    <border>
      <left/>
      <right/>
      <top/>
      <bottom style="thin">
        <color auto="1"/>
      </bottom>
      <diagonal/>
    </border>
    <border>
      <left/>
      <right style="thick">
        <color theme="0"/>
      </right>
      <top style="thin">
        <color theme="1"/>
      </top>
      <bottom style="thin">
        <color theme="1"/>
      </bottom>
      <diagonal/>
    </border>
    <border>
      <left style="thick">
        <color theme="0"/>
      </left>
      <right style="thick">
        <color theme="0"/>
      </right>
      <top style="thin">
        <color auto="1"/>
      </top>
      <bottom style="thin">
        <color theme="0" tint="-0.14996795556505021"/>
      </bottom>
      <diagonal/>
    </border>
    <border>
      <left style="thick">
        <color theme="0"/>
      </left>
      <right style="thick">
        <color theme="0"/>
      </right>
      <top style="thin">
        <color theme="0" tint="-0.14996795556505021"/>
      </top>
      <bottom style="thin">
        <color theme="0" tint="-0.14996795556505021"/>
      </bottom>
      <diagonal/>
    </border>
    <border>
      <left style="thick">
        <color theme="0"/>
      </left>
      <right style="thick">
        <color theme="0"/>
      </right>
      <top style="thin">
        <color theme="0" tint="-0.14996795556505021"/>
      </top>
      <bottom style="thin">
        <color auto="1"/>
      </bottom>
      <diagonal/>
    </border>
    <border>
      <left/>
      <right/>
      <top/>
      <bottom style="thin">
        <color theme="1"/>
      </bottom>
      <diagonal/>
    </border>
    <border>
      <left/>
      <right/>
      <top style="thin">
        <color indexed="64"/>
      </top>
      <bottom/>
      <diagonal/>
    </border>
    <border>
      <left/>
      <right/>
      <top/>
      <bottom style="medium">
        <color indexed="64"/>
      </bottom>
      <diagonal/>
    </border>
    <border>
      <left/>
      <right/>
      <top style="medium">
        <color indexed="64"/>
      </top>
      <bottom/>
      <diagonal/>
    </border>
    <border>
      <left/>
      <right/>
      <top style="thin">
        <color auto="1"/>
      </top>
      <bottom style="medium">
        <color auto="1"/>
      </bottom>
      <diagonal/>
    </border>
    <border>
      <left style="thick">
        <color rgb="FFFFFFFF"/>
      </left>
      <right/>
      <top style="thin">
        <color rgb="FFD9D9D9"/>
      </top>
      <bottom/>
      <diagonal/>
    </border>
    <border>
      <left/>
      <right/>
      <top style="thin">
        <color rgb="FFD9D9D9"/>
      </top>
      <bottom/>
      <diagonal/>
    </border>
    <border>
      <left style="thick">
        <color rgb="FFFFFFFF"/>
      </left>
      <right style="thick">
        <color rgb="FFFFFFFF"/>
      </right>
      <top style="thin">
        <color rgb="FFD9D9D9"/>
      </top>
      <bottom/>
      <diagonal/>
    </border>
    <border>
      <left/>
      <right/>
      <top style="thin">
        <color rgb="FFD9D9D9"/>
      </top>
      <bottom style="thin">
        <color theme="0" tint="-0.14996795556505021"/>
      </bottom>
      <diagonal/>
    </border>
    <border>
      <left/>
      <right style="thick">
        <color rgb="FFFFFFFF"/>
      </right>
      <top style="hair">
        <color rgb="FF000000"/>
      </top>
      <bottom style="hair">
        <color rgb="FF000000"/>
      </bottom>
      <diagonal/>
    </border>
    <border>
      <left/>
      <right style="thick">
        <color rgb="FFFFFFFF"/>
      </right>
      <top/>
      <bottom style="hair">
        <color rgb="FF000000"/>
      </bottom>
      <diagonal/>
    </border>
    <border>
      <left/>
      <right style="thick">
        <color rgb="FFFFFFFF"/>
      </right>
      <top style="hair">
        <color rgb="FF000000"/>
      </top>
      <bottom style="thin">
        <color auto="1"/>
      </bottom>
      <diagonal/>
    </border>
    <border>
      <left style="thin">
        <color indexed="64"/>
      </left>
      <right style="thin">
        <color indexed="64"/>
      </right>
      <top style="thin">
        <color indexed="64"/>
      </top>
      <bottom style="thin">
        <color indexed="64"/>
      </bottom>
      <diagonal/>
    </border>
  </borders>
  <cellStyleXfs count="6">
    <xf numFmtId="0" fontId="0" fillId="0" borderId="0"/>
    <xf numFmtId="9" fontId="5" fillId="0" borderId="0" applyFont="0" applyFill="0" applyBorder="0" applyAlignment="0" applyProtection="0"/>
    <xf numFmtId="0" fontId="7" fillId="0" borderId="0"/>
    <xf numFmtId="9" fontId="8" fillId="0" borderId="0" applyFont="0" applyFill="0" applyBorder="0" applyAlignment="0" applyProtection="0"/>
    <xf numFmtId="164" fontId="5" fillId="0" borderId="0" applyFont="0" applyFill="0" applyBorder="0" applyAlignment="0" applyProtection="0"/>
    <xf numFmtId="0" fontId="10" fillId="0" borderId="0" applyNumberFormat="0" applyFill="0" applyBorder="0" applyAlignment="0" applyProtection="0"/>
  </cellStyleXfs>
  <cellXfs count="230">
    <xf numFmtId="0" fontId="0" fillId="0" borderId="0" xfId="0"/>
    <xf numFmtId="0" fontId="1" fillId="0" borderId="0" xfId="0" applyFont="1"/>
    <xf numFmtId="0" fontId="2" fillId="2" borderId="0" xfId="0" applyFont="1" applyFill="1" applyAlignment="1">
      <alignment horizontal="center"/>
    </xf>
    <xf numFmtId="0" fontId="4" fillId="0" borderId="0" xfId="0" applyFont="1"/>
    <xf numFmtId="0" fontId="0" fillId="0" borderId="1" xfId="0" applyBorder="1"/>
    <xf numFmtId="0" fontId="3" fillId="0" borderId="0" xfId="0" quotePrefix="1" applyFont="1"/>
    <xf numFmtId="0" fontId="4" fillId="0" borderId="0" xfId="0" applyFont="1" applyAlignment="1">
      <alignment vertical="top"/>
    </xf>
    <xf numFmtId="0" fontId="6" fillId="0" borderId="11" xfId="0" applyFont="1" applyBorder="1" applyAlignment="1">
      <alignment horizontal="center" vertical="center" wrapText="1"/>
    </xf>
    <xf numFmtId="0" fontId="0" fillId="0" borderId="34" xfId="0" applyBorder="1" applyAlignment="1">
      <alignment horizontal="left" vertical="center" wrapText="1" indent="1"/>
    </xf>
    <xf numFmtId="2" fontId="0" fillId="0" borderId="28" xfId="1" applyNumberFormat="1" applyFont="1" applyBorder="1" applyAlignment="1">
      <alignment horizontal="center"/>
    </xf>
    <xf numFmtId="2" fontId="0" fillId="0" borderId="28" xfId="1" applyNumberFormat="1" applyFont="1" applyFill="1" applyBorder="1" applyAlignment="1">
      <alignment horizontal="center"/>
    </xf>
    <xf numFmtId="0" fontId="11" fillId="0" borderId="0" xfId="0" applyFont="1"/>
    <xf numFmtId="0" fontId="12" fillId="0" borderId="0" xfId="0" applyFont="1"/>
    <xf numFmtId="0" fontId="13" fillId="0" borderId="0" xfId="5" applyFont="1"/>
    <xf numFmtId="0" fontId="13" fillId="0" borderId="0" xfId="5" applyFont="1" applyFill="1"/>
    <xf numFmtId="0" fontId="14" fillId="2" borderId="0" xfId="0" applyFont="1" applyFill="1" applyAlignment="1">
      <alignment horizontal="center"/>
    </xf>
    <xf numFmtId="0" fontId="15" fillId="0" borderId="0" xfId="0" quotePrefix="1" applyFont="1"/>
    <xf numFmtId="0" fontId="16" fillId="0" borderId="0" xfId="0" applyFont="1"/>
    <xf numFmtId="0" fontId="12" fillId="0" borderId="1" xfId="0" applyFont="1" applyBorder="1"/>
    <xf numFmtId="0" fontId="12" fillId="0" borderId="4" xfId="0" applyFont="1" applyBorder="1"/>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2" fillId="0" borderId="6" xfId="0" applyFont="1" applyBorder="1" applyAlignment="1">
      <alignment horizontal="center"/>
    </xf>
    <xf numFmtId="166" fontId="12" fillId="0" borderId="7" xfId="4" applyNumberFormat="1" applyFont="1" applyBorder="1"/>
    <xf numFmtId="166" fontId="12" fillId="0" borderId="8" xfId="4" applyNumberFormat="1" applyFont="1" applyBorder="1"/>
    <xf numFmtId="166" fontId="12" fillId="0" borderId="45" xfId="4" applyNumberFormat="1" applyFont="1" applyBorder="1"/>
    <xf numFmtId="166" fontId="12" fillId="0" borderId="46" xfId="4" applyNumberFormat="1" applyFont="1" applyBorder="1"/>
    <xf numFmtId="166" fontId="12" fillId="0" borderId="9" xfId="4" applyNumberFormat="1" applyFont="1" applyBorder="1"/>
    <xf numFmtId="166" fontId="12" fillId="0" borderId="10" xfId="4" applyNumberFormat="1" applyFont="1" applyBorder="1"/>
    <xf numFmtId="3" fontId="12" fillId="0" borderId="0" xfId="0" applyNumberFormat="1" applyFont="1"/>
    <xf numFmtId="165" fontId="12" fillId="0" borderId="7" xfId="0" applyNumberFormat="1" applyFont="1" applyBorder="1"/>
    <xf numFmtId="165" fontId="12" fillId="0" borderId="8" xfId="0" applyNumberFormat="1" applyFont="1" applyBorder="1"/>
    <xf numFmtId="165" fontId="12" fillId="0" borderId="45" xfId="0" applyNumberFormat="1" applyFont="1" applyBorder="1"/>
    <xf numFmtId="165" fontId="12" fillId="0" borderId="46" xfId="0" applyNumberFormat="1" applyFont="1" applyBorder="1"/>
    <xf numFmtId="165" fontId="12" fillId="0" borderId="9" xfId="0" applyNumberFormat="1" applyFont="1" applyBorder="1"/>
    <xf numFmtId="165" fontId="12" fillId="0" borderId="10" xfId="0" applyNumberFormat="1" applyFont="1" applyBorder="1"/>
    <xf numFmtId="0" fontId="12" fillId="0" borderId="0" xfId="0" applyFont="1" applyBorder="1" applyAlignment="1">
      <alignment horizontal="center"/>
    </xf>
    <xf numFmtId="165" fontId="12" fillId="0" borderId="45" xfId="0" applyNumberFormat="1" applyFont="1" applyFill="1" applyBorder="1"/>
    <xf numFmtId="165" fontId="12" fillId="0" borderId="46" xfId="0" applyNumberFormat="1" applyFont="1" applyFill="1" applyBorder="1"/>
    <xf numFmtId="165" fontId="12" fillId="0" borderId="0" xfId="0" applyNumberFormat="1" applyFont="1" applyBorder="1"/>
    <xf numFmtId="10" fontId="12" fillId="0" borderId="7" xfId="0" applyNumberFormat="1" applyFont="1" applyBorder="1"/>
    <xf numFmtId="10" fontId="12" fillId="0" borderId="8" xfId="0" applyNumberFormat="1" applyFont="1" applyBorder="1"/>
    <xf numFmtId="10" fontId="12" fillId="0" borderId="45" xfId="0" applyNumberFormat="1" applyFont="1" applyBorder="1"/>
    <xf numFmtId="10" fontId="12" fillId="0" borderId="46" xfId="0" applyNumberFormat="1" applyFont="1" applyBorder="1"/>
    <xf numFmtId="0" fontId="12" fillId="0" borderId="0" xfId="0" applyFont="1" applyAlignment="1"/>
    <xf numFmtId="0" fontId="12" fillId="3" borderId="3" xfId="0" applyFont="1" applyFill="1" applyBorder="1" applyAlignment="1">
      <alignment vertical="center"/>
    </xf>
    <xf numFmtId="0" fontId="12" fillId="3" borderId="11" xfId="0" applyFont="1" applyFill="1" applyBorder="1" applyAlignment="1">
      <alignment vertical="center"/>
    </xf>
    <xf numFmtId="0" fontId="12" fillId="0" borderId="6" xfId="0" applyFont="1" applyBorder="1" applyAlignment="1">
      <alignment horizontal="left" vertical="center" indent="1"/>
    </xf>
    <xf numFmtId="10" fontId="12" fillId="0" borderId="28" xfId="0" applyNumberFormat="1" applyFont="1" applyBorder="1"/>
    <xf numFmtId="0" fontId="12" fillId="0" borderId="0" xfId="0" quotePrefix="1" applyFont="1" applyAlignment="1">
      <alignment horizontal="left" vertical="center" indent="1"/>
    </xf>
    <xf numFmtId="0" fontId="16" fillId="0" borderId="0" xfId="0" applyFont="1" applyAlignment="1">
      <alignment vertical="top"/>
    </xf>
    <xf numFmtId="0" fontId="17" fillId="3" borderId="23"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2" fillId="0" borderId="6" xfId="0" applyFont="1" applyBorder="1" applyAlignment="1">
      <alignment horizontal="center" vertical="center" wrapText="1"/>
    </xf>
    <xf numFmtId="165" fontId="12" fillId="0" borderId="26" xfId="0" applyNumberFormat="1" applyFont="1" applyBorder="1" applyAlignment="1">
      <alignment horizontal="center"/>
    </xf>
    <xf numFmtId="165" fontId="12" fillId="0" borderId="29" xfId="0" applyNumberFormat="1" applyFont="1" applyBorder="1" applyAlignment="1">
      <alignment horizontal="center"/>
    </xf>
    <xf numFmtId="165" fontId="12" fillId="0" borderId="7" xfId="0" applyNumberFormat="1" applyFont="1" applyBorder="1" applyAlignment="1">
      <alignment horizontal="center"/>
    </xf>
    <xf numFmtId="165" fontId="12" fillId="0" borderId="47" xfId="0" applyNumberFormat="1" applyFont="1" applyBorder="1" applyAlignment="1">
      <alignment horizontal="center"/>
    </xf>
    <xf numFmtId="165" fontId="12" fillId="0" borderId="45" xfId="0" applyNumberFormat="1" applyFont="1" applyBorder="1" applyAlignment="1">
      <alignment horizontal="center"/>
    </xf>
    <xf numFmtId="165" fontId="12" fillId="0" borderId="27" xfId="0" applyNumberFormat="1" applyFont="1" applyBorder="1" applyAlignment="1">
      <alignment horizontal="center"/>
    </xf>
    <xf numFmtId="165" fontId="12" fillId="0" borderId="22" xfId="0" applyNumberFormat="1" applyFont="1" applyBorder="1" applyAlignment="1">
      <alignment horizontal="center"/>
    </xf>
    <xf numFmtId="0" fontId="12" fillId="0" borderId="0" xfId="0" applyFont="1" applyBorder="1" applyAlignment="1">
      <alignment horizontal="center" vertical="center" wrapText="1"/>
    </xf>
    <xf numFmtId="165" fontId="12" fillId="0" borderId="0" xfId="0" applyNumberFormat="1" applyFont="1" applyBorder="1" applyAlignment="1">
      <alignment horizontal="center"/>
    </xf>
    <xf numFmtId="0" fontId="17" fillId="3" borderId="16" xfId="0" applyFont="1" applyFill="1" applyBorder="1" applyAlignment="1">
      <alignment horizontal="center" vertical="center" wrapText="1"/>
    </xf>
    <xf numFmtId="0" fontId="12" fillId="0" borderId="6" xfId="0" applyFont="1" applyBorder="1" applyAlignment="1">
      <alignment horizontal="left" vertical="center" wrapText="1" indent="1"/>
    </xf>
    <xf numFmtId="10" fontId="12" fillId="0" borderId="0" xfId="1" applyNumberFormat="1" applyFont="1"/>
    <xf numFmtId="165" fontId="12" fillId="0" borderId="7" xfId="1" applyNumberFormat="1" applyFont="1" applyBorder="1" applyAlignment="1">
      <alignment horizontal="center"/>
    </xf>
    <xf numFmtId="165" fontId="12" fillId="0" borderId="28" xfId="1" applyNumberFormat="1" applyFont="1" applyBorder="1" applyAlignment="1">
      <alignment horizontal="center"/>
    </xf>
    <xf numFmtId="0" fontId="12" fillId="0" borderId="6" xfId="0" applyFont="1" applyBorder="1" applyAlignment="1">
      <alignment horizontal="left"/>
    </xf>
    <xf numFmtId="165" fontId="12" fillId="0" borderId="7" xfId="1" applyNumberFormat="1" applyFont="1" applyBorder="1"/>
    <xf numFmtId="165" fontId="12" fillId="0" borderId="8" xfId="1" applyNumberFormat="1" applyFont="1" applyBorder="1"/>
    <xf numFmtId="165" fontId="12" fillId="0" borderId="45" xfId="1" applyNumberFormat="1" applyFont="1" applyBorder="1"/>
    <xf numFmtId="165" fontId="12" fillId="0" borderId="46" xfId="1" applyNumberFormat="1" applyFont="1" applyBorder="1"/>
    <xf numFmtId="0" fontId="12" fillId="0" borderId="14" xfId="0" applyFont="1" applyBorder="1" applyAlignment="1">
      <alignment horizontal="left"/>
    </xf>
    <xf numFmtId="0" fontId="18" fillId="0" borderId="1" xfId="0" applyFont="1" applyBorder="1" applyAlignment="1">
      <alignment horizontal="left" vertical="center" indent="1"/>
    </xf>
    <xf numFmtId="0" fontId="18" fillId="0" borderId="0" xfId="0" applyFont="1" applyAlignment="1">
      <alignment horizontal="left" vertical="center" indent="1"/>
    </xf>
    <xf numFmtId="165" fontId="12" fillId="0" borderId="33" xfId="1" applyNumberFormat="1" applyFont="1" applyBorder="1"/>
    <xf numFmtId="165" fontId="12" fillId="0" borderId="48" xfId="1" applyNumberFormat="1" applyFont="1" applyBorder="1"/>
    <xf numFmtId="0" fontId="12" fillId="0" borderId="34" xfId="0" applyFont="1" applyBorder="1" applyAlignment="1">
      <alignment horizontal="left"/>
    </xf>
    <xf numFmtId="165" fontId="12" fillId="0" borderId="35" xfId="1" applyNumberFormat="1" applyFont="1" applyBorder="1"/>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10" fontId="12" fillId="0" borderId="9" xfId="0" applyNumberFormat="1" applyFont="1" applyBorder="1"/>
    <xf numFmtId="10" fontId="12" fillId="0" borderId="10" xfId="0" applyNumberFormat="1" applyFont="1" applyBorder="1"/>
    <xf numFmtId="0" fontId="17" fillId="3" borderId="17" xfId="0" applyFont="1" applyFill="1" applyBorder="1" applyAlignment="1">
      <alignment horizontal="center" vertical="center" wrapText="1"/>
    </xf>
    <xf numFmtId="10" fontId="12" fillId="0" borderId="7" xfId="0" applyNumberFormat="1" applyFont="1" applyBorder="1" applyAlignment="1">
      <alignment horizontal="right"/>
    </xf>
    <xf numFmtId="0" fontId="15" fillId="0" borderId="0" xfId="0" applyFont="1"/>
    <xf numFmtId="2" fontId="12" fillId="0" borderId="7" xfId="0" applyNumberFormat="1" applyFont="1" applyBorder="1"/>
    <xf numFmtId="2" fontId="12" fillId="0" borderId="8" xfId="0" applyNumberFormat="1" applyFont="1" applyBorder="1"/>
    <xf numFmtId="2" fontId="12" fillId="0" borderId="45" xfId="0" applyNumberFormat="1" applyFont="1" applyBorder="1"/>
    <xf numFmtId="2" fontId="12" fillId="0" borderId="46" xfId="0" applyNumberFormat="1" applyFont="1" applyBorder="1"/>
    <xf numFmtId="2" fontId="12" fillId="0" borderId="9" xfId="0" applyNumberFormat="1" applyFont="1" applyBorder="1"/>
    <xf numFmtId="2" fontId="12" fillId="0" borderId="10" xfId="0" applyNumberFormat="1" applyFont="1" applyBorder="1"/>
    <xf numFmtId="2" fontId="12" fillId="0" borderId="0" xfId="0" applyNumberFormat="1" applyFont="1" applyBorder="1"/>
    <xf numFmtId="0" fontId="18" fillId="0" borderId="19" xfId="0" applyFont="1" applyBorder="1" applyAlignment="1">
      <alignment horizontal="left" vertical="center" indent="1"/>
    </xf>
    <xf numFmtId="0" fontId="18" fillId="0" borderId="20" xfId="0" applyFont="1" applyBorder="1" applyAlignment="1">
      <alignment horizontal="left" vertical="center" indent="1"/>
    </xf>
    <xf numFmtId="165" fontId="12" fillId="0" borderId="0" xfId="1" applyNumberFormat="1" applyFont="1"/>
    <xf numFmtId="165" fontId="12" fillId="0" borderId="9" xfId="1" applyNumberFormat="1" applyFont="1" applyBorder="1"/>
    <xf numFmtId="165" fontId="12" fillId="0" borderId="10" xfId="1" applyNumberFormat="1" applyFont="1" applyBorder="1"/>
    <xf numFmtId="0" fontId="19" fillId="0" borderId="11" xfId="0" applyFont="1" applyBorder="1" applyAlignment="1">
      <alignment horizontal="center" vertical="center" wrapText="1"/>
    </xf>
    <xf numFmtId="9" fontId="12" fillId="0" borderId="7" xfId="1" applyFont="1" applyBorder="1" applyAlignment="1">
      <alignment horizontal="center"/>
    </xf>
    <xf numFmtId="9" fontId="12" fillId="0" borderId="28" xfId="1" applyFont="1" applyBorder="1" applyAlignment="1">
      <alignment horizontal="center"/>
    </xf>
    <xf numFmtId="0" fontId="19" fillId="0" borderId="0" xfId="0" applyFont="1" applyAlignment="1">
      <alignment horizontal="center" vertical="center" wrapText="1"/>
    </xf>
    <xf numFmtId="0" fontId="12" fillId="0" borderId="35" xfId="0" applyFont="1" applyBorder="1"/>
    <xf numFmtId="0" fontId="12" fillId="0" borderId="0" xfId="0" applyFont="1" applyAlignment="1">
      <alignment horizontal="center" vertical="center"/>
    </xf>
    <xf numFmtId="0" fontId="12" fillId="0" borderId="11" xfId="0" applyFont="1" applyBorder="1" applyAlignment="1">
      <alignment horizontal="left" vertical="center" wrapText="1" indent="1"/>
    </xf>
    <xf numFmtId="165" fontId="12" fillId="0" borderId="33" xfId="1" applyNumberFormat="1" applyFont="1" applyBorder="1" applyAlignment="1">
      <alignment horizontal="center"/>
    </xf>
    <xf numFmtId="0" fontId="12" fillId="0" borderId="34" xfId="0" applyFont="1" applyBorder="1" applyAlignment="1">
      <alignment horizontal="left" vertical="center" wrapText="1" indent="1"/>
    </xf>
    <xf numFmtId="0" fontId="12" fillId="0" borderId="0" xfId="0" applyFont="1" applyAlignment="1">
      <alignment horizontal="left" vertical="center" indent="1"/>
    </xf>
    <xf numFmtId="9" fontId="12" fillId="0" borderId="0" xfId="1" applyFont="1" applyBorder="1" applyAlignment="1">
      <alignment horizontal="center"/>
    </xf>
    <xf numFmtId="0" fontId="12" fillId="0" borderId="0" xfId="0" applyFont="1" applyAlignment="1">
      <alignment horizontal="center"/>
    </xf>
    <xf numFmtId="0" fontId="12" fillId="0" borderId="0" xfId="0" applyFont="1" applyAlignment="1">
      <alignment horizontal="left" vertical="center" wrapText="1" indent="1"/>
    </xf>
    <xf numFmtId="165" fontId="12" fillId="0" borderId="7" xfId="1" applyNumberFormat="1" applyFont="1" applyFill="1" applyBorder="1" applyAlignment="1">
      <alignment horizontal="center"/>
    </xf>
    <xf numFmtId="165" fontId="12" fillId="0" borderId="33" xfId="1" applyNumberFormat="1" applyFont="1" applyFill="1" applyBorder="1" applyAlignment="1">
      <alignment horizontal="center"/>
    </xf>
    <xf numFmtId="165" fontId="12" fillId="0" borderId="33" xfId="1" quotePrefix="1" applyNumberFormat="1" applyFont="1" applyFill="1" applyBorder="1" applyAlignment="1">
      <alignment horizontal="center"/>
    </xf>
    <xf numFmtId="165" fontId="12" fillId="0" borderId="33" xfId="1" quotePrefix="1" applyNumberFormat="1" applyFont="1" applyBorder="1" applyAlignment="1">
      <alignment horizontal="center"/>
    </xf>
    <xf numFmtId="165" fontId="12" fillId="0" borderId="28" xfId="1" applyNumberFormat="1" applyFont="1" applyFill="1" applyBorder="1" applyAlignment="1">
      <alignment horizontal="center"/>
    </xf>
    <xf numFmtId="0" fontId="21" fillId="0" borderId="0" xfId="0" applyFont="1"/>
    <xf numFmtId="0" fontId="12" fillId="0" borderId="0" xfId="0" applyFont="1" applyFill="1"/>
    <xf numFmtId="165" fontId="12" fillId="0" borderId="45" xfId="1" applyNumberFormat="1" applyFont="1" applyBorder="1" applyAlignment="1">
      <alignment horizontal="center"/>
    </xf>
    <xf numFmtId="0" fontId="20" fillId="0" borderId="36" xfId="0" applyFont="1" applyBorder="1" applyAlignment="1">
      <alignment vertical="center" wrapText="1"/>
    </xf>
    <xf numFmtId="165" fontId="12" fillId="0" borderId="37" xfId="0" applyNumberFormat="1" applyFont="1" applyBorder="1" applyAlignment="1">
      <alignment horizontal="right"/>
    </xf>
    <xf numFmtId="165" fontId="12" fillId="0" borderId="38" xfId="0" applyNumberFormat="1" applyFont="1" applyBorder="1" applyAlignment="1">
      <alignment horizontal="right"/>
    </xf>
    <xf numFmtId="10" fontId="12" fillId="0" borderId="0" xfId="0" applyNumberFormat="1" applyFont="1"/>
    <xf numFmtId="165" fontId="12" fillId="0" borderId="39" xfId="0" applyNumberFormat="1" applyFont="1" applyBorder="1" applyAlignment="1">
      <alignment horizontal="right"/>
    </xf>
    <xf numFmtId="0" fontId="12" fillId="0" borderId="0" xfId="0" applyFont="1" applyAlignment="1">
      <alignment vertical="center" wrapText="1"/>
    </xf>
    <xf numFmtId="0" fontId="12" fillId="0" borderId="0" xfId="0" applyFont="1" applyAlignment="1">
      <alignment vertical="center"/>
    </xf>
    <xf numFmtId="0" fontId="20" fillId="0" borderId="35" xfId="0" applyFont="1" applyBorder="1" applyAlignment="1">
      <alignment vertical="center" wrapText="1"/>
    </xf>
    <xf numFmtId="0" fontId="20" fillId="0" borderId="40" xfId="0" applyFont="1" applyBorder="1" applyAlignment="1">
      <alignment vertical="center" wrapText="1"/>
    </xf>
    <xf numFmtId="0" fontId="20" fillId="0" borderId="0" xfId="0" applyFont="1" applyAlignment="1">
      <alignment vertical="center" wrapText="1"/>
    </xf>
    <xf numFmtId="10" fontId="12" fillId="0" borderId="0" xfId="0" applyNumberFormat="1" applyFont="1" applyAlignment="1">
      <alignment horizontal="right"/>
    </xf>
    <xf numFmtId="0" fontId="12" fillId="0" borderId="41" xfId="0" applyFont="1" applyBorder="1" applyAlignment="1">
      <alignment wrapText="1"/>
    </xf>
    <xf numFmtId="0" fontId="11" fillId="0" borderId="42" xfId="0" applyFont="1" applyBorder="1" applyAlignment="1">
      <alignment horizontal="left" vertical="top" wrapText="1"/>
    </xf>
    <xf numFmtId="0" fontId="12" fillId="0" borderId="42" xfId="0" applyFont="1" applyBorder="1" applyAlignment="1">
      <alignment horizontal="center" vertical="center" wrapText="1"/>
    </xf>
    <xf numFmtId="0" fontId="12" fillId="0" borderId="0" xfId="0" applyFont="1" applyAlignment="1">
      <alignment wrapText="1"/>
    </xf>
    <xf numFmtId="166" fontId="12" fillId="0" borderId="0" xfId="0" applyNumberFormat="1" applyFont="1" applyAlignment="1">
      <alignment horizontal="center" wrapText="1"/>
    </xf>
    <xf numFmtId="166" fontId="12" fillId="0" borderId="0" xfId="4" applyNumberFormat="1" applyFont="1" applyBorder="1" applyAlignment="1">
      <alignment horizontal="right" wrapText="1"/>
    </xf>
    <xf numFmtId="166" fontId="12" fillId="0" borderId="0" xfId="4" applyNumberFormat="1" applyFont="1" applyBorder="1" applyAlignment="1">
      <alignment wrapText="1"/>
    </xf>
    <xf numFmtId="0" fontId="12" fillId="0" borderId="42" xfId="0" applyFont="1" applyBorder="1" applyAlignment="1">
      <alignment wrapText="1"/>
    </xf>
    <xf numFmtId="166" fontId="12" fillId="0" borderId="42" xfId="0" applyNumberFormat="1" applyFont="1" applyBorder="1" applyAlignment="1">
      <alignment horizontal="center" wrapText="1"/>
    </xf>
    <xf numFmtId="166" fontId="12" fillId="0" borderId="42" xfId="4" applyNumberFormat="1" applyFont="1" applyBorder="1" applyAlignment="1">
      <alignment horizontal="right" wrapText="1"/>
    </xf>
    <xf numFmtId="166" fontId="12" fillId="0" borderId="42" xfId="4" applyNumberFormat="1" applyFont="1" applyBorder="1" applyAlignment="1">
      <alignment wrapText="1"/>
    </xf>
    <xf numFmtId="165" fontId="12" fillId="0" borderId="0" xfId="1" applyNumberFormat="1" applyFont="1" applyBorder="1" applyAlignment="1">
      <alignment horizontal="right"/>
    </xf>
    <xf numFmtId="0" fontId="12" fillId="0" borderId="43" xfId="0" applyFont="1" applyBorder="1" applyAlignment="1">
      <alignment wrapText="1"/>
    </xf>
    <xf numFmtId="9" fontId="12" fillId="0" borderId="43" xfId="1" applyFont="1" applyBorder="1" applyAlignment="1">
      <alignment horizontal="center" wrapText="1"/>
    </xf>
    <xf numFmtId="9" fontId="12" fillId="0" borderId="43" xfId="1" applyFont="1" applyBorder="1" applyAlignment="1">
      <alignment horizontal="right" wrapText="1"/>
    </xf>
    <xf numFmtId="9" fontId="12" fillId="0" borderId="43" xfId="1" applyFont="1" applyBorder="1" applyAlignment="1">
      <alignment wrapText="1"/>
    </xf>
    <xf numFmtId="9" fontId="12" fillId="0" borderId="42" xfId="1" applyFont="1" applyBorder="1" applyAlignment="1">
      <alignment horizontal="center" wrapText="1"/>
    </xf>
    <xf numFmtId="9" fontId="12" fillId="0" borderId="42" xfId="1" applyFont="1" applyBorder="1" applyAlignment="1">
      <alignment horizontal="right" wrapText="1"/>
    </xf>
    <xf numFmtId="9" fontId="12" fillId="0" borderId="42" xfId="1" applyFont="1" applyBorder="1" applyAlignment="1">
      <alignment wrapText="1"/>
    </xf>
    <xf numFmtId="9" fontId="12" fillId="0" borderId="42" xfId="1" applyFont="1" applyBorder="1"/>
    <xf numFmtId="0" fontId="12" fillId="0" borderId="44" xfId="0" applyFont="1" applyBorder="1"/>
    <xf numFmtId="0" fontId="12" fillId="0" borderId="42" xfId="0" applyFont="1" applyBorder="1" applyAlignment="1">
      <alignment horizontal="center"/>
    </xf>
    <xf numFmtId="10" fontId="12" fillId="0" borderId="42" xfId="1" applyNumberFormat="1" applyFont="1" applyBorder="1"/>
    <xf numFmtId="165" fontId="12" fillId="0" borderId="42" xfId="1" applyNumberFormat="1" applyFont="1" applyBorder="1"/>
    <xf numFmtId="0" fontId="12" fillId="0" borderId="44" xfId="0" applyFont="1" applyBorder="1" applyAlignment="1">
      <alignment wrapText="1"/>
    </xf>
    <xf numFmtId="167" fontId="12" fillId="0" borderId="0" xfId="4" applyNumberFormat="1" applyFont="1"/>
    <xf numFmtId="167" fontId="12" fillId="0" borderId="0" xfId="4" applyNumberFormat="1" applyFont="1" applyBorder="1"/>
    <xf numFmtId="165" fontId="12" fillId="0" borderId="0" xfId="1" applyNumberFormat="1" applyFont="1" applyBorder="1"/>
    <xf numFmtId="167" fontId="12" fillId="0" borderId="42" xfId="4" applyNumberFormat="1" applyFont="1" applyBorder="1"/>
    <xf numFmtId="167" fontId="12" fillId="0" borderId="0" xfId="4" applyNumberFormat="1" applyFont="1" applyFill="1" applyBorder="1"/>
    <xf numFmtId="0" fontId="12" fillId="0" borderId="41" xfId="0" applyFont="1" applyBorder="1" applyAlignment="1">
      <alignment horizontal="left" vertical="top"/>
    </xf>
    <xf numFmtId="0" fontId="12" fillId="0" borderId="42" xfId="0" applyFont="1" applyBorder="1"/>
    <xf numFmtId="3" fontId="12" fillId="0" borderId="42" xfId="0" applyNumberFormat="1" applyFont="1" applyBorder="1"/>
    <xf numFmtId="2" fontId="12" fillId="0" borderId="0" xfId="0" applyNumberFormat="1" applyFont="1" applyAlignment="1">
      <alignment horizontal="center"/>
    </xf>
    <xf numFmtId="2" fontId="12" fillId="0" borderId="42" xfId="0" applyNumberFormat="1" applyFont="1" applyBorder="1" applyAlignment="1">
      <alignment horizontal="center"/>
    </xf>
    <xf numFmtId="165" fontId="12" fillId="0" borderId="0" xfId="1" applyNumberFormat="1" applyFont="1" applyAlignment="1">
      <alignment horizontal="center"/>
    </xf>
    <xf numFmtId="0" fontId="0" fillId="4" borderId="32" xfId="0" applyFill="1" applyBorder="1" applyAlignment="1">
      <alignment vertical="center" wrapText="1"/>
    </xf>
    <xf numFmtId="0" fontId="0" fillId="4" borderId="0" xfId="0" applyFill="1" applyBorder="1" applyAlignment="1">
      <alignment vertical="center" wrapText="1"/>
    </xf>
    <xf numFmtId="0" fontId="14" fillId="0" borderId="0" xfId="0" applyFont="1" applyFill="1" applyAlignment="1">
      <alignment horizontal="center"/>
    </xf>
    <xf numFmtId="0" fontId="12" fillId="0" borderId="0" xfId="0" applyFont="1" applyAlignment="1">
      <alignment horizontal="center"/>
    </xf>
    <xf numFmtId="0" fontId="20" fillId="0" borderId="0" xfId="0" applyFont="1"/>
    <xf numFmtId="0" fontId="12" fillId="0" borderId="0" xfId="0" applyFont="1" applyAlignment="1">
      <alignment horizontal="center"/>
    </xf>
    <xf numFmtId="165" fontId="12" fillId="0" borderId="42" xfId="1" applyNumberFormat="1" applyFont="1" applyBorder="1" applyAlignment="1">
      <alignment horizontal="center"/>
    </xf>
    <xf numFmtId="9" fontId="12" fillId="0" borderId="7" xfId="1" applyFont="1" applyBorder="1" applyAlignment="1">
      <alignment horizontal="center" vertical="center"/>
    </xf>
    <xf numFmtId="9" fontId="12" fillId="0" borderId="28" xfId="1" applyFont="1" applyBorder="1" applyAlignment="1">
      <alignment horizontal="center" vertical="center"/>
    </xf>
    <xf numFmtId="0" fontId="22" fillId="0" borderId="0" xfId="0" applyFont="1"/>
    <xf numFmtId="0" fontId="23" fillId="2" borderId="0" xfId="0" applyFont="1" applyFill="1" applyAlignment="1">
      <alignment horizontal="center"/>
    </xf>
    <xf numFmtId="0" fontId="24" fillId="0" borderId="0" xfId="0" applyFont="1"/>
    <xf numFmtId="0" fontId="25" fillId="0" borderId="0" xfId="0" quotePrefix="1" applyFont="1"/>
    <xf numFmtId="0" fontId="22" fillId="0" borderId="44" xfId="0" applyFont="1" applyBorder="1"/>
    <xf numFmtId="0" fontId="22" fillId="0" borderId="43" xfId="0" applyFont="1" applyBorder="1"/>
    <xf numFmtId="165" fontId="22" fillId="0" borderId="43" xfId="1" applyNumberFormat="1" applyFont="1" applyBorder="1" applyAlignment="1"/>
    <xf numFmtId="0" fontId="22" fillId="0" borderId="0" xfId="0" applyFont="1" applyBorder="1"/>
    <xf numFmtId="165" fontId="22" fillId="0" borderId="0" xfId="1" applyNumberFormat="1" applyFont="1" applyBorder="1" applyAlignment="1"/>
    <xf numFmtId="0" fontId="22" fillId="0" borderId="0" xfId="0" applyFont="1" applyFill="1" applyBorder="1"/>
    <xf numFmtId="0" fontId="22" fillId="0" borderId="35" xfId="0" applyFont="1" applyBorder="1"/>
    <xf numFmtId="165" fontId="22" fillId="0" borderId="35" xfId="1" applyNumberFormat="1" applyFont="1" applyBorder="1" applyAlignment="1"/>
    <xf numFmtId="165" fontId="22" fillId="0" borderId="0" xfId="1" applyNumberFormat="1" applyFont="1" applyFill="1" applyBorder="1" applyAlignment="1"/>
    <xf numFmtId="0" fontId="12" fillId="5" borderId="18" xfId="0" applyFont="1" applyFill="1" applyBorder="1" applyAlignment="1">
      <alignment horizontal="center" vertical="center"/>
    </xf>
    <xf numFmtId="0" fontId="18" fillId="0" borderId="49" xfId="0" applyFont="1" applyBorder="1" applyAlignment="1">
      <alignment horizontal="left" vertical="center" indent="1"/>
    </xf>
    <xf numFmtId="0" fontId="18" fillId="0" borderId="50" xfId="0" applyFont="1" applyBorder="1" applyAlignment="1">
      <alignment horizontal="left" vertical="center" indent="1"/>
    </xf>
    <xf numFmtId="165" fontId="12" fillId="0" borderId="28" xfId="0" applyNumberFormat="1" applyFont="1" applyBorder="1"/>
    <xf numFmtId="0" fontId="18" fillId="0" borderId="51" xfId="0" applyFont="1" applyBorder="1" applyAlignment="1">
      <alignment horizontal="left" vertical="center" indent="1"/>
    </xf>
    <xf numFmtId="0" fontId="12" fillId="0" borderId="11" xfId="0" applyFont="1" applyBorder="1" applyAlignment="1">
      <alignment horizontal="left" vertical="center" indent="1"/>
    </xf>
    <xf numFmtId="165" fontId="12" fillId="0" borderId="0" xfId="1" applyNumberFormat="1" applyFont="1" applyBorder="1" applyAlignment="1">
      <alignment horizontal="center"/>
    </xf>
    <xf numFmtId="0" fontId="12" fillId="3" borderId="3"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2" xfId="0" applyFont="1" applyFill="1" applyBorder="1" applyAlignment="1">
      <alignment horizontal="center" vertical="center"/>
    </xf>
    <xf numFmtId="0" fontId="11" fillId="0" borderId="0" xfId="0" applyFont="1" applyAlignment="1">
      <alignment horizontal="center"/>
    </xf>
    <xf numFmtId="0" fontId="12" fillId="3" borderId="21" xfId="0" applyFont="1" applyFill="1" applyBorder="1" applyAlignment="1">
      <alignment horizontal="center" vertical="center"/>
    </xf>
    <xf numFmtId="0" fontId="12" fillId="3" borderId="0" xfId="0" applyFont="1" applyFill="1" applyAlignment="1">
      <alignment horizontal="center" vertical="center"/>
    </xf>
    <xf numFmtId="0" fontId="12" fillId="0" borderId="41" xfId="0" applyFont="1" applyBorder="1" applyAlignment="1">
      <alignment horizontal="center" vertical="center"/>
    </xf>
    <xf numFmtId="0" fontId="12" fillId="0" borderId="0" xfId="0" applyFont="1" applyBorder="1" applyAlignment="1">
      <alignment horizontal="center" vertical="center"/>
    </xf>
    <xf numFmtId="0" fontId="12" fillId="0" borderId="35" xfId="0" applyFont="1" applyBorder="1" applyAlignment="1">
      <alignment horizontal="center" vertical="center"/>
    </xf>
    <xf numFmtId="0" fontId="12" fillId="4" borderId="30" xfId="0" applyFont="1" applyFill="1" applyBorder="1" applyAlignment="1">
      <alignment horizontal="center"/>
    </xf>
    <xf numFmtId="0" fontId="12" fillId="4" borderId="31" xfId="0" applyFont="1" applyFill="1" applyBorder="1" applyAlignment="1">
      <alignment horizontal="center"/>
    </xf>
    <xf numFmtId="0" fontId="12" fillId="4" borderId="32" xfId="0" applyFont="1" applyFill="1" applyBorder="1"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11" xfId="0" applyBorder="1" applyAlignment="1">
      <alignment horizontal="center"/>
    </xf>
    <xf numFmtId="0" fontId="0" fillId="4" borderId="0" xfId="0" applyFill="1" applyAlignment="1">
      <alignment horizontal="center" vertical="center"/>
    </xf>
    <xf numFmtId="0" fontId="0" fillId="4" borderId="30" xfId="0" applyFill="1" applyBorder="1" applyAlignment="1">
      <alignment horizontal="center" vertical="center"/>
    </xf>
    <xf numFmtId="0" fontId="12" fillId="0" borderId="52" xfId="0" applyFont="1" applyBorder="1" applyAlignment="1">
      <alignment horizontal="center" vertical="center"/>
    </xf>
    <xf numFmtId="0" fontId="12" fillId="0" borderId="0" xfId="0" applyFont="1" applyAlignment="1">
      <alignment horizontal="center" vertical="center" wrapText="1"/>
    </xf>
    <xf numFmtId="0" fontId="12" fillId="4" borderId="0" xfId="0" applyFont="1" applyFill="1" applyAlignment="1">
      <alignment horizontal="center" vertical="center"/>
    </xf>
    <xf numFmtId="0" fontId="12" fillId="0" borderId="0" xfId="0" applyFont="1" applyAlignment="1">
      <alignment horizontal="center"/>
    </xf>
    <xf numFmtId="0" fontId="12" fillId="4" borderId="0" xfId="0" applyFont="1" applyFill="1" applyAlignment="1">
      <alignment horizontal="center" vertical="center" wrapText="1"/>
    </xf>
    <xf numFmtId="0" fontId="12" fillId="4" borderId="32"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30" xfId="0" applyFont="1" applyFill="1" applyBorder="1" applyAlignment="1">
      <alignment horizontal="center" vertical="center"/>
    </xf>
    <xf numFmtId="0" fontId="19" fillId="0" borderId="0" xfId="0" applyFont="1" applyAlignment="1">
      <alignment horizontal="center" vertical="center"/>
    </xf>
    <xf numFmtId="0" fontId="12" fillId="0" borderId="41" xfId="0" applyFont="1" applyBorder="1" applyAlignment="1">
      <alignment horizontal="center" vertical="center" wrapText="1"/>
    </xf>
    <xf numFmtId="0" fontId="12" fillId="0" borderId="41" xfId="0" applyFont="1" applyBorder="1" applyAlignment="1">
      <alignment horizontal="center" wrapText="1"/>
    </xf>
    <xf numFmtId="0" fontId="12" fillId="0" borderId="41" xfId="0" applyFont="1" applyBorder="1" applyAlignment="1">
      <alignment horizontal="center"/>
    </xf>
  </cellXfs>
  <cellStyles count="6">
    <cellStyle name="Hipervínculo" xfId="5" builtinId="8"/>
    <cellStyle name="Millares" xfId="4" builtinId="3"/>
    <cellStyle name="Normal" xfId="0" builtinId="0" customBuiltin="1"/>
    <cellStyle name="Normal 2" xfId="2" xr:uid="{79724CC0-11E5-4AEF-93F3-2F314A57F6BA}"/>
    <cellStyle name="Porcentaje" xfId="1" builtinId="5"/>
    <cellStyle name="Porcentaje 2" xfId="3" xr:uid="{027A658D-6BC3-4724-BAB7-0486775C1573}"/>
  </cellStyles>
  <dxfs count="0"/>
  <tableStyles count="0" defaultTableStyle="TableStyleMedium2" defaultPivotStyle="PivotStyleLight16"/>
  <colors>
    <mruColors>
      <color rgb="FF8FAADC"/>
      <color rgb="FF5BD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manualLayout>
          <c:layoutTarget val="inner"/>
          <c:xMode val="edge"/>
          <c:yMode val="edge"/>
          <c:x val="0.19596654234395208"/>
          <c:y val="3.0954751332749397E-2"/>
          <c:w val="0.61649359825981109"/>
          <c:h val="0.7945730138826631"/>
        </c:manualLayout>
      </c:layout>
      <c:barChart>
        <c:barDir val="bar"/>
        <c:grouping val="stacked"/>
        <c:varyColors val="0"/>
        <c:ser>
          <c:idx val="0"/>
          <c:order val="0"/>
          <c:tx>
            <c:strRef>
              <c:f>'2.2'!$C$11:$C$11</c:f>
              <c:strCache>
                <c:ptCount val="1"/>
                <c:pt idx="0">
                  <c:v>Enseñanza superior</c:v>
                </c:pt>
              </c:strCache>
            </c:strRef>
          </c:tx>
          <c:spPr>
            <a:solidFill>
              <a:srgbClr val="4472C4"/>
            </a:solidFill>
            <a:ln>
              <a:noFill/>
            </a:ln>
          </c:spPr>
          <c:invertIfNegative val="0"/>
          <c:dPt>
            <c:idx val="0"/>
            <c:invertIfNegative val="0"/>
            <c:bubble3D val="0"/>
            <c:extLst>
              <c:ext xmlns:c16="http://schemas.microsoft.com/office/drawing/2014/chart" uri="{C3380CC4-5D6E-409C-BE32-E72D297353CC}">
                <c16:uniqueId val="{00000000-BE46-4C10-BFEA-83251DF54342}"/>
              </c:ext>
            </c:extLst>
          </c:dPt>
          <c:dPt>
            <c:idx val="1"/>
            <c:invertIfNegative val="0"/>
            <c:bubble3D val="0"/>
            <c:extLst>
              <c:ext xmlns:c16="http://schemas.microsoft.com/office/drawing/2014/chart" uri="{C3380CC4-5D6E-409C-BE32-E72D297353CC}">
                <c16:uniqueId val="{00000001-BE46-4C10-BFEA-83251DF54342}"/>
              </c:ext>
            </c:extLst>
          </c:dPt>
          <c:dPt>
            <c:idx val="2"/>
            <c:invertIfNegative val="0"/>
            <c:bubble3D val="0"/>
            <c:extLst>
              <c:ext xmlns:c16="http://schemas.microsoft.com/office/drawing/2014/chart" uri="{C3380CC4-5D6E-409C-BE32-E72D297353CC}">
                <c16:uniqueId val="{00000002-BE46-4C10-BFEA-83251DF54342}"/>
              </c:ext>
            </c:extLst>
          </c:dPt>
          <c:dPt>
            <c:idx val="4"/>
            <c:invertIfNegative val="0"/>
            <c:bubble3D val="0"/>
            <c:extLst>
              <c:ext xmlns:c16="http://schemas.microsoft.com/office/drawing/2014/chart" uri="{C3380CC4-5D6E-409C-BE32-E72D297353CC}">
                <c16:uniqueId val="{00000003-BE46-4C10-BFEA-83251DF54342}"/>
              </c:ext>
            </c:extLst>
          </c:dPt>
          <c:dLbls>
            <c:dLbl>
              <c:idx val="0"/>
              <c:delete val="1"/>
              <c:extLst>
                <c:ext xmlns:c15="http://schemas.microsoft.com/office/drawing/2012/chart" uri="{CE6537A1-D6FC-4f65-9D91-7224C49458BB}"/>
                <c:ext xmlns:c16="http://schemas.microsoft.com/office/drawing/2014/chart" uri="{C3380CC4-5D6E-409C-BE32-E72D297353CC}">
                  <c16:uniqueId val="{00000000-BE46-4C10-BFEA-83251DF54342}"/>
                </c:ext>
              </c:extLst>
            </c:dLbl>
            <c:dLbl>
              <c:idx val="1"/>
              <c:delete val="1"/>
              <c:extLst>
                <c:ext xmlns:c15="http://schemas.microsoft.com/office/drawing/2012/chart" uri="{CE6537A1-D6FC-4f65-9D91-7224C49458BB}"/>
                <c:ext xmlns:c16="http://schemas.microsoft.com/office/drawing/2014/chart" uri="{C3380CC4-5D6E-409C-BE32-E72D297353CC}">
                  <c16:uniqueId val="{00000001-BE46-4C10-BFEA-83251DF54342}"/>
                </c:ext>
              </c:extLst>
            </c:dLbl>
            <c:dLbl>
              <c:idx val="2"/>
              <c:delete val="1"/>
              <c:extLst>
                <c:ext xmlns:c15="http://schemas.microsoft.com/office/drawing/2012/chart" uri="{CE6537A1-D6FC-4f65-9D91-7224C49458BB}"/>
                <c:ext xmlns:c16="http://schemas.microsoft.com/office/drawing/2014/chart" uri="{C3380CC4-5D6E-409C-BE32-E72D297353CC}">
                  <c16:uniqueId val="{00000002-BE46-4C10-BFEA-83251DF54342}"/>
                </c:ext>
              </c:extLst>
            </c:dLbl>
            <c:dLbl>
              <c:idx val="4"/>
              <c:spPr>
                <a:solidFill>
                  <a:srgbClr val="FFFFFF"/>
                </a:solidFill>
                <a:ln w="9528">
                  <a:solidFill>
                    <a:srgbClr val="2F528F"/>
                  </a:solidFill>
                  <a:prstDash val="solid"/>
                </a:ln>
                <a:effectLst/>
              </c:spPr>
              <c:txPr>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000000"/>
                      </a:solidFill>
                      <a:latin typeface="Calibri"/>
                    </a:defRPr>
                  </a:pPr>
                  <a:endParaRPr lang="es-E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BE46-4C10-BFEA-83251DF54342}"/>
                </c:ext>
              </c:extLst>
            </c:dLbl>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FFFFFF"/>
                    </a:solidFill>
                    <a:latin typeface="Calibri"/>
                  </a:defRPr>
                </a:pPr>
                <a:endParaRPr lang="es-ES"/>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'2.2'!$B$12:$B$28</c:f>
              <c:strCache>
                <c:ptCount val="17"/>
                <c:pt idx="0">
                  <c:v>Extremadura</c:v>
                </c:pt>
                <c:pt idx="1">
                  <c:v>Navarra</c:v>
                </c:pt>
                <c:pt idx="2">
                  <c:v>La Rioja</c:v>
                </c:pt>
                <c:pt idx="3">
                  <c:v>Aragón</c:v>
                </c:pt>
                <c:pt idx="4">
                  <c:v>Castilla y León</c:v>
                </c:pt>
                <c:pt idx="5">
                  <c:v>País Vasco</c:v>
                </c:pt>
                <c:pt idx="6">
                  <c:v>Islas Baleares</c:v>
                </c:pt>
                <c:pt idx="7">
                  <c:v>Cantabria</c:v>
                </c:pt>
                <c:pt idx="8">
                  <c:v>Galicia</c:v>
                </c:pt>
                <c:pt idx="9">
                  <c:v>Castilla -La Mancha</c:v>
                </c:pt>
                <c:pt idx="10">
                  <c:v>Canarias</c:v>
                </c:pt>
                <c:pt idx="11">
                  <c:v>Principado de Asturias</c:v>
                </c:pt>
                <c:pt idx="12">
                  <c:v>Comunidad Valenciana</c:v>
                </c:pt>
                <c:pt idx="13">
                  <c:v>Andalucía</c:v>
                </c:pt>
                <c:pt idx="14">
                  <c:v>Cataluña</c:v>
                </c:pt>
                <c:pt idx="15">
                  <c:v>Comunidad de Madrid</c:v>
                </c:pt>
                <c:pt idx="16">
                  <c:v>Región de Murcia</c:v>
                </c:pt>
              </c:strCache>
            </c:strRef>
          </c:cat>
          <c:val>
            <c:numRef>
              <c:f>'2.2'!$C$12:$C$28</c:f>
              <c:numCache>
                <c:formatCode>0.00%</c:formatCode>
                <c:ptCount val="17"/>
                <c:pt idx="0">
                  <c:v>0</c:v>
                </c:pt>
                <c:pt idx="1">
                  <c:v>0</c:v>
                </c:pt>
                <c:pt idx="2">
                  <c:v>0</c:v>
                </c:pt>
                <c:pt idx="3">
                  <c:v>0.49418716372021526</c:v>
                </c:pt>
                <c:pt idx="4">
                  <c:v>0.4834844222152756</c:v>
                </c:pt>
                <c:pt idx="5">
                  <c:v>0.47747486033519548</c:v>
                </c:pt>
                <c:pt idx="6">
                  <c:v>0.47410331450350512</c:v>
                </c:pt>
                <c:pt idx="7">
                  <c:v>0.44668033837477567</c:v>
                </c:pt>
                <c:pt idx="8">
                  <c:v>0.4423497552338298</c:v>
                </c:pt>
                <c:pt idx="9">
                  <c:v>0.43775682861977278</c:v>
                </c:pt>
                <c:pt idx="10">
                  <c:v>0.43226982680036458</c:v>
                </c:pt>
                <c:pt idx="11">
                  <c:v>0.43214682981090102</c:v>
                </c:pt>
                <c:pt idx="12">
                  <c:v>0.42914984816485668</c:v>
                </c:pt>
                <c:pt idx="13">
                  <c:v>0.4278976399634048</c:v>
                </c:pt>
                <c:pt idx="14">
                  <c:v>0.42551146613727853</c:v>
                </c:pt>
                <c:pt idx="15">
                  <c:v>0.42442766390986458</c:v>
                </c:pt>
                <c:pt idx="16">
                  <c:v>0.41635046567781991</c:v>
                </c:pt>
              </c:numCache>
            </c:numRef>
          </c:val>
          <c:extLst>
            <c:ext xmlns:c16="http://schemas.microsoft.com/office/drawing/2014/chart" uri="{C3380CC4-5D6E-409C-BE32-E72D297353CC}">
              <c16:uniqueId val="{00000008-A1EC-4F00-822E-A5714A1316EA}"/>
            </c:ext>
          </c:extLst>
        </c:ser>
        <c:ser>
          <c:idx val="1"/>
          <c:order val="1"/>
          <c:tx>
            <c:strRef>
              <c:f>'2.2'!$D$11:$D$11</c:f>
              <c:strCache>
                <c:ptCount val="1"/>
                <c:pt idx="0">
                  <c:v>Administración pública</c:v>
                </c:pt>
              </c:strCache>
            </c:strRef>
          </c:tx>
          <c:spPr>
            <a:solidFill>
              <a:srgbClr val="ED7D31"/>
            </a:solidFill>
            <a:ln>
              <a:noFill/>
            </a:ln>
          </c:spPr>
          <c:invertIfNegative val="0"/>
          <c:dPt>
            <c:idx val="4"/>
            <c:invertIfNegative val="0"/>
            <c:bubble3D val="0"/>
            <c:extLst>
              <c:ext xmlns:c16="http://schemas.microsoft.com/office/drawing/2014/chart" uri="{C3380CC4-5D6E-409C-BE32-E72D297353CC}">
                <c16:uniqueId val="{00000004-BE46-4C10-BFEA-83251DF54342}"/>
              </c:ext>
            </c:extLst>
          </c:dPt>
          <c:dLbls>
            <c:dLbl>
              <c:idx val="4"/>
              <c:spPr>
                <a:solidFill>
                  <a:srgbClr val="FFFFFF"/>
                </a:solidFill>
                <a:ln w="9528">
                  <a:solidFill>
                    <a:srgbClr val="2F528F"/>
                  </a:solidFill>
                  <a:prstDash val="solid"/>
                </a:ln>
                <a:effectLst/>
              </c:spPr>
              <c:txPr>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000000"/>
                      </a:solidFill>
                      <a:latin typeface="Calibri"/>
                    </a:defRPr>
                  </a:pPr>
                  <a:endParaRPr lang="es-E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BE46-4C10-BFEA-83251DF54342}"/>
                </c:ext>
              </c:extLst>
            </c:dLbl>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000000"/>
                    </a:solidFill>
                    <a:latin typeface="Calibri"/>
                  </a:defRPr>
                </a:pPr>
                <a:endParaRPr lang="es-ES"/>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'2.2'!$B$12:$B$28</c:f>
              <c:strCache>
                <c:ptCount val="17"/>
                <c:pt idx="0">
                  <c:v>Extremadura</c:v>
                </c:pt>
                <c:pt idx="1">
                  <c:v>Navarra</c:v>
                </c:pt>
                <c:pt idx="2">
                  <c:v>La Rioja</c:v>
                </c:pt>
                <c:pt idx="3">
                  <c:v>Aragón</c:v>
                </c:pt>
                <c:pt idx="4">
                  <c:v>Castilla y León</c:v>
                </c:pt>
                <c:pt idx="5">
                  <c:v>País Vasco</c:v>
                </c:pt>
                <c:pt idx="6">
                  <c:v>Islas Baleares</c:v>
                </c:pt>
                <c:pt idx="7">
                  <c:v>Cantabria</c:v>
                </c:pt>
                <c:pt idx="8">
                  <c:v>Galicia</c:v>
                </c:pt>
                <c:pt idx="9">
                  <c:v>Castilla -La Mancha</c:v>
                </c:pt>
                <c:pt idx="10">
                  <c:v>Canarias</c:v>
                </c:pt>
                <c:pt idx="11">
                  <c:v>Principado de Asturias</c:v>
                </c:pt>
                <c:pt idx="12">
                  <c:v>Comunidad Valenciana</c:v>
                </c:pt>
                <c:pt idx="13">
                  <c:v>Andalucía</c:v>
                </c:pt>
                <c:pt idx="14">
                  <c:v>Cataluña</c:v>
                </c:pt>
                <c:pt idx="15">
                  <c:v>Comunidad de Madrid</c:v>
                </c:pt>
                <c:pt idx="16">
                  <c:v>Región de Murcia</c:v>
                </c:pt>
              </c:strCache>
            </c:strRef>
          </c:cat>
          <c:val>
            <c:numRef>
              <c:f>'2.2'!$D$12:$D$28</c:f>
              <c:numCache>
                <c:formatCode>0.00%</c:formatCode>
                <c:ptCount val="17"/>
                <c:pt idx="0">
                  <c:v>0.52496483825597762</c:v>
                </c:pt>
                <c:pt idx="1">
                  <c:v>0.4661961367013373</c:v>
                </c:pt>
                <c:pt idx="2">
                  <c:v>0.57955271565495214</c:v>
                </c:pt>
                <c:pt idx="3">
                  <c:v>0.44373700623700624</c:v>
                </c:pt>
                <c:pt idx="4">
                  <c:v>0.57939438700147705</c:v>
                </c:pt>
                <c:pt idx="5">
                  <c:v>0.47464953271028038</c:v>
                </c:pt>
                <c:pt idx="6">
                  <c:v>0.54828239112794153</c:v>
                </c:pt>
                <c:pt idx="7">
                  <c:v>0.59725895647992311</c:v>
                </c:pt>
                <c:pt idx="8">
                  <c:v>0.6134364734555473</c:v>
                </c:pt>
                <c:pt idx="9">
                  <c:v>0.5671881267549137</c:v>
                </c:pt>
                <c:pt idx="10">
                  <c:v>0.39064252523634035</c:v>
                </c:pt>
                <c:pt idx="11">
                  <c:v>0.54580007601672365</c:v>
                </c:pt>
                <c:pt idx="12">
                  <c:v>0.56049004594180707</c:v>
                </c:pt>
                <c:pt idx="13">
                  <c:v>0.48181182720536841</c:v>
                </c:pt>
                <c:pt idx="14">
                  <c:v>0.46579158049236102</c:v>
                </c:pt>
                <c:pt idx="15">
                  <c:v>0.52390173373094251</c:v>
                </c:pt>
                <c:pt idx="16">
                  <c:v>0.46078129806213475</c:v>
                </c:pt>
              </c:numCache>
            </c:numRef>
          </c:val>
          <c:extLst>
            <c:ext xmlns:c16="http://schemas.microsoft.com/office/drawing/2014/chart" uri="{C3380CC4-5D6E-409C-BE32-E72D297353CC}">
              <c16:uniqueId val="{0000000B-A1EC-4F00-822E-A5714A1316EA}"/>
            </c:ext>
          </c:extLst>
        </c:ser>
        <c:ser>
          <c:idx val="2"/>
          <c:order val="2"/>
          <c:tx>
            <c:strRef>
              <c:f>'2.2'!$E$11:$E$11</c:f>
              <c:strCache>
                <c:ptCount val="1"/>
                <c:pt idx="0">
                  <c:v>Empresas e IPSFL</c:v>
                </c:pt>
              </c:strCache>
            </c:strRef>
          </c:tx>
          <c:spPr>
            <a:solidFill>
              <a:srgbClr val="A5A5A5"/>
            </a:solidFill>
            <a:ln>
              <a:noFill/>
            </a:ln>
          </c:spPr>
          <c:invertIfNegative val="0"/>
          <c:dPt>
            <c:idx val="0"/>
            <c:invertIfNegative val="0"/>
            <c:bubble3D val="0"/>
            <c:extLst>
              <c:ext xmlns:c16="http://schemas.microsoft.com/office/drawing/2014/chart" uri="{C3380CC4-5D6E-409C-BE32-E72D297353CC}">
                <c16:uniqueId val="{00000005-BE46-4C10-BFEA-83251DF54342}"/>
              </c:ext>
            </c:extLst>
          </c:dPt>
          <c:dPt>
            <c:idx val="1"/>
            <c:invertIfNegative val="0"/>
            <c:bubble3D val="0"/>
            <c:extLst>
              <c:ext xmlns:c16="http://schemas.microsoft.com/office/drawing/2014/chart" uri="{C3380CC4-5D6E-409C-BE32-E72D297353CC}">
                <c16:uniqueId val="{00000006-BE46-4C10-BFEA-83251DF54342}"/>
              </c:ext>
            </c:extLst>
          </c:dPt>
          <c:dPt>
            <c:idx val="2"/>
            <c:invertIfNegative val="0"/>
            <c:bubble3D val="0"/>
            <c:extLst>
              <c:ext xmlns:c16="http://schemas.microsoft.com/office/drawing/2014/chart" uri="{C3380CC4-5D6E-409C-BE32-E72D297353CC}">
                <c16:uniqueId val="{00000007-BE46-4C10-BFEA-83251DF54342}"/>
              </c:ext>
            </c:extLst>
          </c:dPt>
          <c:dPt>
            <c:idx val="4"/>
            <c:invertIfNegative val="0"/>
            <c:bubble3D val="0"/>
            <c:extLst>
              <c:ext xmlns:c16="http://schemas.microsoft.com/office/drawing/2014/chart" uri="{C3380CC4-5D6E-409C-BE32-E72D297353CC}">
                <c16:uniqueId val="{00000008-BE46-4C10-BFEA-83251DF54342}"/>
              </c:ext>
            </c:extLst>
          </c:dPt>
          <c:dLbls>
            <c:dLbl>
              <c:idx val="0"/>
              <c:delete val="1"/>
              <c:extLst>
                <c:ext xmlns:c15="http://schemas.microsoft.com/office/drawing/2012/chart" uri="{CE6537A1-D6FC-4f65-9D91-7224C49458BB}"/>
                <c:ext xmlns:c16="http://schemas.microsoft.com/office/drawing/2014/chart" uri="{C3380CC4-5D6E-409C-BE32-E72D297353CC}">
                  <c16:uniqueId val="{00000005-BE46-4C10-BFEA-83251DF54342}"/>
                </c:ext>
              </c:extLst>
            </c:dLbl>
            <c:dLbl>
              <c:idx val="1"/>
              <c:delete val="1"/>
              <c:extLst>
                <c:ext xmlns:c15="http://schemas.microsoft.com/office/drawing/2012/chart" uri="{CE6537A1-D6FC-4f65-9D91-7224C49458BB}"/>
                <c:ext xmlns:c16="http://schemas.microsoft.com/office/drawing/2014/chart" uri="{C3380CC4-5D6E-409C-BE32-E72D297353CC}">
                  <c16:uniqueId val="{00000006-BE46-4C10-BFEA-83251DF54342}"/>
                </c:ext>
              </c:extLst>
            </c:dLbl>
            <c:dLbl>
              <c:idx val="2"/>
              <c:delete val="1"/>
              <c:extLst>
                <c:ext xmlns:c15="http://schemas.microsoft.com/office/drawing/2012/chart" uri="{CE6537A1-D6FC-4f65-9D91-7224C49458BB}"/>
                <c:ext xmlns:c16="http://schemas.microsoft.com/office/drawing/2014/chart" uri="{C3380CC4-5D6E-409C-BE32-E72D297353CC}">
                  <c16:uniqueId val="{00000007-BE46-4C10-BFEA-83251DF54342}"/>
                </c:ext>
              </c:extLst>
            </c:dLbl>
            <c:dLbl>
              <c:idx val="4"/>
              <c:spPr>
                <a:solidFill>
                  <a:srgbClr val="FFFFFF"/>
                </a:solidFill>
                <a:ln w="9528">
                  <a:solidFill>
                    <a:srgbClr val="2F528F"/>
                  </a:solidFill>
                  <a:prstDash val="solid"/>
                </a:ln>
                <a:effectLst/>
              </c:spPr>
              <c:txPr>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000000"/>
                      </a:solidFill>
                      <a:latin typeface="Calibri"/>
                    </a:defRPr>
                  </a:pPr>
                  <a:endParaRPr lang="es-E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BE46-4C10-BFEA-83251DF54342}"/>
                </c:ext>
              </c:extLst>
            </c:dLbl>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900" b="0" i="0" u="none" strike="noStrike" kern="1200" baseline="0">
                    <a:solidFill>
                      <a:srgbClr val="000000"/>
                    </a:solidFill>
                    <a:latin typeface="Calibri"/>
                  </a:defRPr>
                </a:pPr>
                <a:endParaRPr lang="es-ES"/>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'2.2'!$B$12:$B$28</c:f>
              <c:strCache>
                <c:ptCount val="17"/>
                <c:pt idx="0">
                  <c:v>Extremadura</c:v>
                </c:pt>
                <c:pt idx="1">
                  <c:v>Navarra</c:v>
                </c:pt>
                <c:pt idx="2">
                  <c:v>La Rioja</c:v>
                </c:pt>
                <c:pt idx="3">
                  <c:v>Aragón</c:v>
                </c:pt>
                <c:pt idx="4">
                  <c:v>Castilla y León</c:v>
                </c:pt>
                <c:pt idx="5">
                  <c:v>País Vasco</c:v>
                </c:pt>
                <c:pt idx="6">
                  <c:v>Islas Baleares</c:v>
                </c:pt>
                <c:pt idx="7">
                  <c:v>Cantabria</c:v>
                </c:pt>
                <c:pt idx="8">
                  <c:v>Galicia</c:v>
                </c:pt>
                <c:pt idx="9">
                  <c:v>Castilla -La Mancha</c:v>
                </c:pt>
                <c:pt idx="10">
                  <c:v>Canarias</c:v>
                </c:pt>
                <c:pt idx="11">
                  <c:v>Principado de Asturias</c:v>
                </c:pt>
                <c:pt idx="12">
                  <c:v>Comunidad Valenciana</c:v>
                </c:pt>
                <c:pt idx="13">
                  <c:v>Andalucía</c:v>
                </c:pt>
                <c:pt idx="14">
                  <c:v>Cataluña</c:v>
                </c:pt>
                <c:pt idx="15">
                  <c:v>Comunidad de Madrid</c:v>
                </c:pt>
                <c:pt idx="16">
                  <c:v>Región de Murcia</c:v>
                </c:pt>
              </c:strCache>
            </c:strRef>
          </c:cat>
          <c:val>
            <c:numRef>
              <c:f>'2.2'!$E$12:$E$28</c:f>
              <c:numCache>
                <c:formatCode>0.00%</c:formatCode>
                <c:ptCount val="17"/>
                <c:pt idx="0">
                  <c:v>0.26940639269406391</c:v>
                </c:pt>
                <c:pt idx="1">
                  <c:v>0.3529292793096474</c:v>
                </c:pt>
                <c:pt idx="2">
                  <c:v>0.29236977256052821</c:v>
                </c:pt>
                <c:pt idx="3">
                  <c:v>0.29962728108814557</c:v>
                </c:pt>
                <c:pt idx="4">
                  <c:v>0.31151657837943886</c:v>
                </c:pt>
                <c:pt idx="5">
                  <c:v>0.31450764774257828</c:v>
                </c:pt>
                <c:pt idx="6">
                  <c:v>0.27735502492784042</c:v>
                </c:pt>
                <c:pt idx="7">
                  <c:v>0.30273592386994447</c:v>
                </c:pt>
                <c:pt idx="8">
                  <c:v>0.28171519520644139</c:v>
                </c:pt>
                <c:pt idx="9">
                  <c:v>0.33209417596034696</c:v>
                </c:pt>
                <c:pt idx="10">
                  <c:v>0.27106415872197887</c:v>
                </c:pt>
                <c:pt idx="11">
                  <c:v>0.3263579697239537</c:v>
                </c:pt>
                <c:pt idx="12">
                  <c:v>0.31216330183645719</c:v>
                </c:pt>
                <c:pt idx="13">
                  <c:v>0.28481012658227844</c:v>
                </c:pt>
                <c:pt idx="14">
                  <c:v>0.3250968806353835</c:v>
                </c:pt>
                <c:pt idx="15">
                  <c:v>0.3204520111615598</c:v>
                </c:pt>
                <c:pt idx="16">
                  <c:v>0.30550089828043464</c:v>
                </c:pt>
              </c:numCache>
            </c:numRef>
          </c:val>
          <c:extLst>
            <c:ext xmlns:c16="http://schemas.microsoft.com/office/drawing/2014/chart" uri="{C3380CC4-5D6E-409C-BE32-E72D297353CC}">
              <c16:uniqueId val="{00000014-A1EC-4F00-822E-A5714A1316EA}"/>
            </c:ext>
          </c:extLst>
        </c:ser>
        <c:dLbls>
          <c:showLegendKey val="0"/>
          <c:showVal val="0"/>
          <c:showCatName val="0"/>
          <c:showSerName val="0"/>
          <c:showPercent val="0"/>
          <c:showBubbleSize val="0"/>
        </c:dLbls>
        <c:gapWidth val="25"/>
        <c:overlap val="100"/>
        <c:axId val="387996704"/>
        <c:axId val="387996376"/>
      </c:barChart>
      <c:valAx>
        <c:axId val="387996376"/>
        <c:scaling>
          <c:orientation val="minMax"/>
        </c:scaling>
        <c:delete val="1"/>
        <c:axPos val="b"/>
        <c:majorGridlines>
          <c:spPr>
            <a:ln>
              <a:noFill/>
            </a:ln>
          </c:spPr>
        </c:majorGridlines>
        <c:numFmt formatCode="0.00%" sourceLinked="1"/>
        <c:majorTickMark val="none"/>
        <c:minorTickMark val="none"/>
        <c:tickLblPos val="nextTo"/>
        <c:crossAx val="387996704"/>
        <c:crosses val="autoZero"/>
        <c:crossBetween val="between"/>
      </c:valAx>
      <c:catAx>
        <c:axId val="387996704"/>
        <c:scaling>
          <c:orientation val="minMax"/>
        </c:scaling>
        <c:delete val="0"/>
        <c:axPos val="l"/>
        <c:numFmt formatCode="General"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595959"/>
                </a:solidFill>
                <a:latin typeface="Calibri"/>
              </a:defRPr>
            </a:pPr>
            <a:endParaRPr lang="es-ES"/>
          </a:p>
        </c:txPr>
        <c:crossAx val="387996376"/>
        <c:crosses val="autoZero"/>
        <c:auto val="1"/>
        <c:lblAlgn val="ctr"/>
        <c:lblOffset val="100"/>
        <c:noMultiLvlLbl val="0"/>
      </c:catAx>
      <c:spPr>
        <a:noFill/>
        <a:ln>
          <a:noFill/>
        </a:ln>
      </c:spPr>
    </c:plotArea>
    <c:legend>
      <c:legendPos val="r"/>
      <c:layout>
        <c:manualLayout>
          <c:xMode val="edge"/>
          <c:yMode val="edge"/>
          <c:x val="0.19613385846802472"/>
          <c:y val="0.83623297446176637"/>
          <c:w val="0.16021493414110824"/>
          <c:h val="0.12633476466701105"/>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595959"/>
              </a:solidFill>
              <a:latin typeface="Calibri"/>
            </a:defRPr>
          </a:pPr>
          <a:endParaRPr lang="es-ES"/>
        </a:p>
      </c:txPr>
    </c:legend>
    <c:plotVisOnly val="1"/>
    <c:dispBlanksAs val="gap"/>
    <c:showDLblsOverMax val="0"/>
  </c:chart>
  <c:spPr>
    <a:noFill/>
    <a:ln>
      <a:noFill/>
    </a:ln>
  </c:spPr>
  <c:txPr>
    <a:bodyPr lIns="0" tIns="0" rIns="0" bIns="0"/>
    <a:lstStyle/>
    <a:p>
      <a:pPr marL="0" marR="0" indent="0" defTabSz="914400" fontAlgn="auto" hangingPunct="1">
        <a:lnSpc>
          <a:spcPct val="100000"/>
        </a:lnSpc>
        <a:spcBef>
          <a:spcPts val="0"/>
        </a:spcBef>
        <a:spcAft>
          <a:spcPts val="0"/>
        </a:spcAft>
        <a:tabLst/>
        <a:defRPr lang="es-ES" sz="1000" b="0" i="0" u="none" strike="noStrike" kern="1200" baseline="0">
          <a:solidFill>
            <a:srgbClr val="000000"/>
          </a:solidFill>
          <a:latin typeface="Calibri"/>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png"/></Relationships>
</file>

<file path=xl/drawings/_rels/drawing39.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7</xdr:row>
      <xdr:rowOff>147501</xdr:rowOff>
    </xdr:from>
    <xdr:ext cx="291355" cy="291355"/>
    <xdr:pic>
      <xdr:nvPicPr>
        <xdr:cNvPr id="2" name="Gráfico 1" descr="Hombre y mujer">
          <a:extLst>
            <a:ext uri="{FF2B5EF4-FFF2-40B4-BE49-F238E27FC236}">
              <a16:creationId xmlns:a16="http://schemas.microsoft.com/office/drawing/2014/main" id="{400C0ED8-BD89-44A0-84B9-9A5855713C4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1481001"/>
          <a:ext cx="291355" cy="291355"/>
        </a:xfrm>
        <a:prstGeom prst="rect">
          <a:avLst/>
        </a:prstGeom>
        <a:noFill/>
        <a:ln cap="flat">
          <a:noFill/>
        </a:ln>
      </xdr:spPr>
    </xdr:pic>
    <xdr:clientData/>
  </xdr:oneCellAnchor>
  <xdr:twoCellAnchor editAs="oneCell">
    <xdr:from>
      <xdr:col>0</xdr:col>
      <xdr:colOff>31750</xdr:colOff>
      <xdr:row>0</xdr:row>
      <xdr:rowOff>0</xdr:rowOff>
    </xdr:from>
    <xdr:to>
      <xdr:col>9</xdr:col>
      <xdr:colOff>572716</xdr:colOff>
      <xdr:row>5</xdr:row>
      <xdr:rowOff>3812</xdr:rowOff>
    </xdr:to>
    <xdr:pic>
      <xdr:nvPicPr>
        <xdr:cNvPr id="5" name="Imagen 4">
          <a:extLst>
            <a:ext uri="{FF2B5EF4-FFF2-40B4-BE49-F238E27FC236}">
              <a16:creationId xmlns:a16="http://schemas.microsoft.com/office/drawing/2014/main" id="{EF7FC3BD-7EF8-4027-BC50-97E9B52968F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1750" y="0"/>
          <a:ext cx="6552299" cy="96012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694428</xdr:colOff>
      <xdr:row>5</xdr:row>
      <xdr:rowOff>3856</xdr:rowOff>
    </xdr:to>
    <xdr:pic>
      <xdr:nvPicPr>
        <xdr:cNvPr id="2" name="Imagen 1">
          <a:extLst>
            <a:ext uri="{FF2B5EF4-FFF2-40B4-BE49-F238E27FC236}">
              <a16:creationId xmlns:a16="http://schemas.microsoft.com/office/drawing/2014/main" id="{53DDD819-2C76-496A-A957-826229EEC16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graphicFrame macro="">
      <xdr:nvGraphicFramePr>
        <xdr:cNvPr id="5" name="Gráfico 4">
          <a:extLst>
            <a:ext uri="{FF2B5EF4-FFF2-40B4-BE49-F238E27FC236}">
              <a16:creationId xmlns:a16="http://schemas.microsoft.com/office/drawing/2014/main" id="{616BDA15-A583-4923-8107-CD05C8A7B5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103878</xdr:colOff>
      <xdr:row>5</xdr:row>
      <xdr:rowOff>3856</xdr:rowOff>
    </xdr:to>
    <xdr:pic>
      <xdr:nvPicPr>
        <xdr:cNvPr id="3" name="Imagen 2">
          <a:extLst>
            <a:ext uri="{FF2B5EF4-FFF2-40B4-BE49-F238E27FC236}">
              <a16:creationId xmlns:a16="http://schemas.microsoft.com/office/drawing/2014/main" id="{8A97BCCF-FEA5-4B75-A9F6-C0E1EDD448E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109593</xdr:colOff>
      <xdr:row>5</xdr:row>
      <xdr:rowOff>3856</xdr:rowOff>
    </xdr:to>
    <xdr:pic>
      <xdr:nvPicPr>
        <xdr:cNvPr id="2" name="Imagen 1">
          <a:extLst>
            <a:ext uri="{FF2B5EF4-FFF2-40B4-BE49-F238E27FC236}">
              <a16:creationId xmlns:a16="http://schemas.microsoft.com/office/drawing/2014/main" id="{A9A422B5-9C57-410E-A031-4911EC8D3F8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109593</xdr:colOff>
      <xdr:row>5</xdr:row>
      <xdr:rowOff>3856</xdr:rowOff>
    </xdr:to>
    <xdr:pic>
      <xdr:nvPicPr>
        <xdr:cNvPr id="2" name="Imagen 1">
          <a:extLst>
            <a:ext uri="{FF2B5EF4-FFF2-40B4-BE49-F238E27FC236}">
              <a16:creationId xmlns:a16="http://schemas.microsoft.com/office/drawing/2014/main" id="{EF5E8C39-1FF3-4E7E-BC77-409E604110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738243</xdr:colOff>
      <xdr:row>5</xdr:row>
      <xdr:rowOff>3856</xdr:rowOff>
    </xdr:to>
    <xdr:pic>
      <xdr:nvPicPr>
        <xdr:cNvPr id="2" name="Imagen 1">
          <a:extLst>
            <a:ext uri="{FF2B5EF4-FFF2-40B4-BE49-F238E27FC236}">
              <a16:creationId xmlns:a16="http://schemas.microsoft.com/office/drawing/2014/main" id="{6116E863-32BC-4264-A050-31FF39ABAA5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738243</xdr:colOff>
      <xdr:row>5</xdr:row>
      <xdr:rowOff>3856</xdr:rowOff>
    </xdr:to>
    <xdr:pic>
      <xdr:nvPicPr>
        <xdr:cNvPr id="2" name="Imagen 1">
          <a:extLst>
            <a:ext uri="{FF2B5EF4-FFF2-40B4-BE49-F238E27FC236}">
              <a16:creationId xmlns:a16="http://schemas.microsoft.com/office/drawing/2014/main" id="{2488A092-B688-4F0E-8571-D2AB0893940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757293</xdr:colOff>
      <xdr:row>5</xdr:row>
      <xdr:rowOff>3856</xdr:rowOff>
    </xdr:to>
    <xdr:pic>
      <xdr:nvPicPr>
        <xdr:cNvPr id="2" name="Imagen 1">
          <a:extLst>
            <a:ext uri="{FF2B5EF4-FFF2-40B4-BE49-F238E27FC236}">
              <a16:creationId xmlns:a16="http://schemas.microsoft.com/office/drawing/2014/main" id="{04E4267C-9FB0-46A0-82DC-0F8BC254B2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460113</xdr:colOff>
      <xdr:row>5</xdr:row>
      <xdr:rowOff>5761</xdr:rowOff>
    </xdr:to>
    <xdr:pic>
      <xdr:nvPicPr>
        <xdr:cNvPr id="2" name="Imagen 1">
          <a:extLst>
            <a:ext uri="{FF2B5EF4-FFF2-40B4-BE49-F238E27FC236}">
              <a16:creationId xmlns:a16="http://schemas.microsoft.com/office/drawing/2014/main" id="{894AA452-E609-4070-B477-2A44EE45FC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261993</xdr:colOff>
      <xdr:row>5</xdr:row>
      <xdr:rowOff>3856</xdr:rowOff>
    </xdr:to>
    <xdr:pic>
      <xdr:nvPicPr>
        <xdr:cNvPr id="2" name="Imagen 1">
          <a:extLst>
            <a:ext uri="{FF2B5EF4-FFF2-40B4-BE49-F238E27FC236}">
              <a16:creationId xmlns:a16="http://schemas.microsoft.com/office/drawing/2014/main" id="{C3D06067-373D-4CC9-8753-65BFCFCC19D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564888</xdr:colOff>
      <xdr:row>5</xdr:row>
      <xdr:rowOff>3856</xdr:rowOff>
    </xdr:to>
    <xdr:pic>
      <xdr:nvPicPr>
        <xdr:cNvPr id="2" name="Imagen 1">
          <a:extLst>
            <a:ext uri="{FF2B5EF4-FFF2-40B4-BE49-F238E27FC236}">
              <a16:creationId xmlns:a16="http://schemas.microsoft.com/office/drawing/2014/main" id="{4255CB19-05A1-4980-940D-473206DF79A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185793</xdr:colOff>
      <xdr:row>5</xdr:row>
      <xdr:rowOff>5761</xdr:rowOff>
    </xdr:to>
    <xdr:pic>
      <xdr:nvPicPr>
        <xdr:cNvPr id="2" name="Imagen 1">
          <a:extLst>
            <a:ext uri="{FF2B5EF4-FFF2-40B4-BE49-F238E27FC236}">
              <a16:creationId xmlns:a16="http://schemas.microsoft.com/office/drawing/2014/main" id="{01684249-520A-420D-AAC9-3E76A63562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50326</xdr:colOff>
      <xdr:row>5</xdr:row>
      <xdr:rowOff>3856</xdr:rowOff>
    </xdr:to>
    <xdr:pic>
      <xdr:nvPicPr>
        <xdr:cNvPr id="2" name="Imagen 1">
          <a:extLst>
            <a:ext uri="{FF2B5EF4-FFF2-40B4-BE49-F238E27FC236}">
              <a16:creationId xmlns:a16="http://schemas.microsoft.com/office/drawing/2014/main" id="{B079471B-CAC0-40A9-862C-96B64015BC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145576</xdr:colOff>
      <xdr:row>5</xdr:row>
      <xdr:rowOff>3856</xdr:rowOff>
    </xdr:to>
    <xdr:pic>
      <xdr:nvPicPr>
        <xdr:cNvPr id="2" name="Imagen 1">
          <a:extLst>
            <a:ext uri="{FF2B5EF4-FFF2-40B4-BE49-F238E27FC236}">
              <a16:creationId xmlns:a16="http://schemas.microsoft.com/office/drawing/2014/main" id="{05772678-6862-45A6-A86A-269AE43B812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512500</xdr:colOff>
      <xdr:row>5</xdr:row>
      <xdr:rowOff>7666</xdr:rowOff>
    </xdr:to>
    <xdr:pic>
      <xdr:nvPicPr>
        <xdr:cNvPr id="2" name="Imagen 1">
          <a:extLst>
            <a:ext uri="{FF2B5EF4-FFF2-40B4-BE49-F238E27FC236}">
              <a16:creationId xmlns:a16="http://schemas.microsoft.com/office/drawing/2014/main" id="{B4B988EF-7B18-469F-B79A-08AE07AF94F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631563</xdr:colOff>
      <xdr:row>5</xdr:row>
      <xdr:rowOff>7666</xdr:rowOff>
    </xdr:to>
    <xdr:pic>
      <xdr:nvPicPr>
        <xdr:cNvPr id="2" name="Imagen 1">
          <a:extLst>
            <a:ext uri="{FF2B5EF4-FFF2-40B4-BE49-F238E27FC236}">
              <a16:creationId xmlns:a16="http://schemas.microsoft.com/office/drawing/2014/main" id="{EFD33336-1FD0-43E8-9E6A-BCD3A7F5F6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507738</xdr:colOff>
      <xdr:row>5</xdr:row>
      <xdr:rowOff>7666</xdr:rowOff>
    </xdr:to>
    <xdr:pic>
      <xdr:nvPicPr>
        <xdr:cNvPr id="2" name="Imagen 1">
          <a:extLst>
            <a:ext uri="{FF2B5EF4-FFF2-40B4-BE49-F238E27FC236}">
              <a16:creationId xmlns:a16="http://schemas.microsoft.com/office/drawing/2014/main" id="{2106C250-11EC-4DC9-BAF2-A76C1D34EF8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507738</xdr:colOff>
      <xdr:row>5</xdr:row>
      <xdr:rowOff>7666</xdr:rowOff>
    </xdr:to>
    <xdr:pic>
      <xdr:nvPicPr>
        <xdr:cNvPr id="2" name="Imagen 1">
          <a:extLst>
            <a:ext uri="{FF2B5EF4-FFF2-40B4-BE49-F238E27FC236}">
              <a16:creationId xmlns:a16="http://schemas.microsoft.com/office/drawing/2014/main" id="{4A73929F-AD0D-4828-B128-57A8E31CB65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186269</xdr:colOff>
      <xdr:row>5</xdr:row>
      <xdr:rowOff>7666</xdr:rowOff>
    </xdr:to>
    <xdr:pic>
      <xdr:nvPicPr>
        <xdr:cNvPr id="2" name="Imagen 1">
          <a:extLst>
            <a:ext uri="{FF2B5EF4-FFF2-40B4-BE49-F238E27FC236}">
              <a16:creationId xmlns:a16="http://schemas.microsoft.com/office/drawing/2014/main" id="{5B312052-96A8-4C4D-AB9F-3F3632BC2C0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604893</xdr:colOff>
      <xdr:row>5</xdr:row>
      <xdr:rowOff>3856</xdr:rowOff>
    </xdr:to>
    <xdr:pic>
      <xdr:nvPicPr>
        <xdr:cNvPr id="2" name="Imagen 1">
          <a:extLst>
            <a:ext uri="{FF2B5EF4-FFF2-40B4-BE49-F238E27FC236}">
              <a16:creationId xmlns:a16="http://schemas.microsoft.com/office/drawing/2014/main" id="{8E491C5A-300B-4ADD-B057-3A7F1D4DE6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791583</xdr:colOff>
      <xdr:row>5</xdr:row>
      <xdr:rowOff>3856</xdr:rowOff>
    </xdr:to>
    <xdr:pic>
      <xdr:nvPicPr>
        <xdr:cNvPr id="2" name="Imagen 1">
          <a:extLst>
            <a:ext uri="{FF2B5EF4-FFF2-40B4-BE49-F238E27FC236}">
              <a16:creationId xmlns:a16="http://schemas.microsoft.com/office/drawing/2014/main" id="{1D1FBAD0-C3F4-495E-82DF-8DA3ADF0033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300093</xdr:colOff>
      <xdr:row>5</xdr:row>
      <xdr:rowOff>5761</xdr:rowOff>
    </xdr:to>
    <xdr:pic>
      <xdr:nvPicPr>
        <xdr:cNvPr id="2" name="Imagen 1">
          <a:extLst>
            <a:ext uri="{FF2B5EF4-FFF2-40B4-BE49-F238E27FC236}">
              <a16:creationId xmlns:a16="http://schemas.microsoft.com/office/drawing/2014/main" id="{319ADEAF-8F5E-4237-B786-8722118E2CA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696333</xdr:colOff>
      <xdr:row>5</xdr:row>
      <xdr:rowOff>5761</xdr:rowOff>
    </xdr:to>
    <xdr:pic>
      <xdr:nvPicPr>
        <xdr:cNvPr id="2" name="Imagen 1">
          <a:extLst>
            <a:ext uri="{FF2B5EF4-FFF2-40B4-BE49-F238E27FC236}">
              <a16:creationId xmlns:a16="http://schemas.microsoft.com/office/drawing/2014/main" id="{5686CBFE-E642-4497-BF9A-D2D1633FF74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766342</xdr:colOff>
      <xdr:row>5</xdr:row>
      <xdr:rowOff>3856</xdr:rowOff>
    </xdr:to>
    <xdr:pic>
      <xdr:nvPicPr>
        <xdr:cNvPr id="2" name="Imagen 1">
          <a:extLst>
            <a:ext uri="{FF2B5EF4-FFF2-40B4-BE49-F238E27FC236}">
              <a16:creationId xmlns:a16="http://schemas.microsoft.com/office/drawing/2014/main" id="{4D450C60-1AF9-46E4-ADE9-248CF3AC38D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487327</xdr:colOff>
      <xdr:row>5</xdr:row>
      <xdr:rowOff>3856</xdr:rowOff>
    </xdr:to>
    <xdr:pic>
      <xdr:nvPicPr>
        <xdr:cNvPr id="2" name="Imagen 1">
          <a:extLst>
            <a:ext uri="{FF2B5EF4-FFF2-40B4-BE49-F238E27FC236}">
              <a16:creationId xmlns:a16="http://schemas.microsoft.com/office/drawing/2014/main" id="{BFFB9B92-EC6B-4AFF-A199-BA4D3FC4C3E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450588</xdr:colOff>
      <xdr:row>5</xdr:row>
      <xdr:rowOff>7666</xdr:rowOff>
    </xdr:to>
    <xdr:pic>
      <xdr:nvPicPr>
        <xdr:cNvPr id="2" name="Imagen 1">
          <a:extLst>
            <a:ext uri="{FF2B5EF4-FFF2-40B4-BE49-F238E27FC236}">
              <a16:creationId xmlns:a16="http://schemas.microsoft.com/office/drawing/2014/main" id="{9ABA76FF-F690-4E0C-B802-5635E336DE0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450588</xdr:colOff>
      <xdr:row>5</xdr:row>
      <xdr:rowOff>7666</xdr:rowOff>
    </xdr:to>
    <xdr:pic>
      <xdr:nvPicPr>
        <xdr:cNvPr id="2" name="Imagen 1">
          <a:extLst>
            <a:ext uri="{FF2B5EF4-FFF2-40B4-BE49-F238E27FC236}">
              <a16:creationId xmlns:a16="http://schemas.microsoft.com/office/drawing/2014/main" id="{5A8BE56B-9F61-42C5-8569-B6BCA6D4848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376293</xdr:colOff>
      <xdr:row>5</xdr:row>
      <xdr:rowOff>41956</xdr:rowOff>
    </xdr:to>
    <xdr:pic>
      <xdr:nvPicPr>
        <xdr:cNvPr id="2" name="Imagen 1">
          <a:extLst>
            <a:ext uri="{FF2B5EF4-FFF2-40B4-BE49-F238E27FC236}">
              <a16:creationId xmlns:a16="http://schemas.microsoft.com/office/drawing/2014/main" id="{9138A257-3550-4270-8CC9-F87860F438E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452493</xdr:colOff>
      <xdr:row>5</xdr:row>
      <xdr:rowOff>3856</xdr:rowOff>
    </xdr:to>
    <xdr:pic>
      <xdr:nvPicPr>
        <xdr:cNvPr id="2" name="Imagen 1">
          <a:extLst>
            <a:ext uri="{FF2B5EF4-FFF2-40B4-BE49-F238E27FC236}">
              <a16:creationId xmlns:a16="http://schemas.microsoft.com/office/drawing/2014/main" id="{0F8FA537-3CFE-4DF8-992D-76C899623AD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452493</xdr:colOff>
      <xdr:row>5</xdr:row>
      <xdr:rowOff>3856</xdr:rowOff>
    </xdr:to>
    <xdr:pic>
      <xdr:nvPicPr>
        <xdr:cNvPr id="2" name="Imagen 1">
          <a:extLst>
            <a:ext uri="{FF2B5EF4-FFF2-40B4-BE49-F238E27FC236}">
              <a16:creationId xmlns:a16="http://schemas.microsoft.com/office/drawing/2014/main" id="{0CD37D91-D72F-46C9-9883-6A6F6CD8F6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68580</xdr:colOff>
      <xdr:row>0</xdr:row>
      <xdr:rowOff>0</xdr:rowOff>
    </xdr:from>
    <xdr:to>
      <xdr:col>8</xdr:col>
      <xdr:colOff>216273</xdr:colOff>
      <xdr:row>5</xdr:row>
      <xdr:rowOff>3856</xdr:rowOff>
    </xdr:to>
    <xdr:pic>
      <xdr:nvPicPr>
        <xdr:cNvPr id="2" name="Imagen 1">
          <a:extLst>
            <a:ext uri="{FF2B5EF4-FFF2-40B4-BE49-F238E27FC236}">
              <a16:creationId xmlns:a16="http://schemas.microsoft.com/office/drawing/2014/main" id="{00946CAE-7B4E-4A25-AD1C-CA60F894BF9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8580" y="0"/>
          <a:ext cx="6548493" cy="95635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540123</xdr:colOff>
      <xdr:row>5</xdr:row>
      <xdr:rowOff>3856</xdr:rowOff>
    </xdr:to>
    <xdr:pic>
      <xdr:nvPicPr>
        <xdr:cNvPr id="2" name="Imagen 1">
          <a:extLst>
            <a:ext uri="{FF2B5EF4-FFF2-40B4-BE49-F238E27FC236}">
              <a16:creationId xmlns:a16="http://schemas.microsoft.com/office/drawing/2014/main" id="{FEE7FC26-CCAC-499F-A35E-8EBFBC07C8B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345416</xdr:colOff>
      <xdr:row>5</xdr:row>
      <xdr:rowOff>29018</xdr:rowOff>
    </xdr:to>
    <xdr:pic>
      <xdr:nvPicPr>
        <xdr:cNvPr id="2" name="Imagen 1">
          <a:extLst>
            <a:ext uri="{FF2B5EF4-FFF2-40B4-BE49-F238E27FC236}">
              <a16:creationId xmlns:a16="http://schemas.microsoft.com/office/drawing/2014/main" id="{323F145D-F806-460B-840B-7BBF3B29605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696333</xdr:colOff>
      <xdr:row>5</xdr:row>
      <xdr:rowOff>5761</xdr:rowOff>
    </xdr:to>
    <xdr:pic>
      <xdr:nvPicPr>
        <xdr:cNvPr id="2" name="Imagen 1">
          <a:extLst>
            <a:ext uri="{FF2B5EF4-FFF2-40B4-BE49-F238E27FC236}">
              <a16:creationId xmlns:a16="http://schemas.microsoft.com/office/drawing/2014/main" id="{38BB0A22-D960-4793-9C83-674679F8511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650613</xdr:colOff>
      <xdr:row>5</xdr:row>
      <xdr:rowOff>3856</xdr:rowOff>
    </xdr:to>
    <xdr:pic>
      <xdr:nvPicPr>
        <xdr:cNvPr id="2" name="Imagen 1">
          <a:extLst>
            <a:ext uri="{FF2B5EF4-FFF2-40B4-BE49-F238E27FC236}">
              <a16:creationId xmlns:a16="http://schemas.microsoft.com/office/drawing/2014/main" id="{595499EE-96EF-4C87-BC1B-6969742D89E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642993</xdr:colOff>
      <xdr:row>5</xdr:row>
      <xdr:rowOff>5761</xdr:rowOff>
    </xdr:to>
    <xdr:pic>
      <xdr:nvPicPr>
        <xdr:cNvPr id="2" name="Imagen 1">
          <a:extLst>
            <a:ext uri="{FF2B5EF4-FFF2-40B4-BE49-F238E27FC236}">
              <a16:creationId xmlns:a16="http://schemas.microsoft.com/office/drawing/2014/main" id="{46B220E7-9BB8-4D35-B792-CAF078B93A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7</xdr:col>
      <xdr:colOff>460113</xdr:colOff>
      <xdr:row>5</xdr:row>
      <xdr:rowOff>41956</xdr:rowOff>
    </xdr:to>
    <xdr:pic>
      <xdr:nvPicPr>
        <xdr:cNvPr id="2" name="Imagen 1">
          <a:extLst>
            <a:ext uri="{FF2B5EF4-FFF2-40B4-BE49-F238E27FC236}">
              <a16:creationId xmlns:a16="http://schemas.microsoft.com/office/drawing/2014/main" id="{0AA33760-7A96-4ADC-B3F0-A8D3879D258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38100"/>
          <a:ext cx="6546588" cy="9601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536313</xdr:colOff>
      <xdr:row>5</xdr:row>
      <xdr:rowOff>3856</xdr:rowOff>
    </xdr:to>
    <xdr:pic>
      <xdr:nvPicPr>
        <xdr:cNvPr id="2" name="Imagen 1">
          <a:extLst>
            <a:ext uri="{FF2B5EF4-FFF2-40B4-BE49-F238E27FC236}">
              <a16:creationId xmlns:a16="http://schemas.microsoft.com/office/drawing/2014/main" id="{1758980B-C841-4FEA-8851-05201EC9A3A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612513</xdr:colOff>
      <xdr:row>5</xdr:row>
      <xdr:rowOff>3856</xdr:rowOff>
    </xdr:to>
    <xdr:pic>
      <xdr:nvPicPr>
        <xdr:cNvPr id="2" name="Imagen 1">
          <a:extLst>
            <a:ext uri="{FF2B5EF4-FFF2-40B4-BE49-F238E27FC236}">
              <a16:creationId xmlns:a16="http://schemas.microsoft.com/office/drawing/2014/main" id="{4A25B7BD-DAAC-47A9-AAF8-12B8AB5123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6546588" cy="96016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7:C50"/>
  <sheetViews>
    <sheetView showGridLines="0" topLeftCell="A28" zoomScaleNormal="100" workbookViewId="0">
      <selection activeCell="O59" sqref="O59"/>
    </sheetView>
  </sheetViews>
  <sheetFormatPr baseColWidth="10" defaultColWidth="11.42578125" defaultRowHeight="15" x14ac:dyDescent="0.25"/>
  <cols>
    <col min="1" max="1" width="3.85546875" style="12" customWidth="1"/>
    <col min="2" max="2" width="6.28515625" style="12" customWidth="1"/>
    <col min="3" max="3" width="11.42578125" style="12" customWidth="1"/>
    <col min="4" max="16384" width="11.42578125" style="12"/>
  </cols>
  <sheetData>
    <row r="7" spans="2:3" x14ac:dyDescent="0.25">
      <c r="B7" s="11" t="s">
        <v>261</v>
      </c>
    </row>
    <row r="9" spans="2:3" x14ac:dyDescent="0.25">
      <c r="B9" s="11" t="s">
        <v>0</v>
      </c>
    </row>
    <row r="10" spans="2:3" x14ac:dyDescent="0.25">
      <c r="B10" s="12" t="s">
        <v>119</v>
      </c>
      <c r="C10" s="13" t="s">
        <v>289</v>
      </c>
    </row>
    <row r="11" spans="2:3" x14ac:dyDescent="0.25">
      <c r="B11" s="12" t="s">
        <v>2</v>
      </c>
      <c r="C11" s="13" t="s">
        <v>290</v>
      </c>
    </row>
    <row r="12" spans="2:3" x14ac:dyDescent="0.25">
      <c r="B12" s="12" t="s">
        <v>3</v>
      </c>
      <c r="C12" s="13" t="s">
        <v>291</v>
      </c>
    </row>
    <row r="13" spans="2:3" x14ac:dyDescent="0.25">
      <c r="B13" s="12" t="s">
        <v>4</v>
      </c>
      <c r="C13" s="13" t="s">
        <v>265</v>
      </c>
    </row>
    <row r="14" spans="2:3" x14ac:dyDescent="0.25">
      <c r="B14" s="12" t="s">
        <v>5</v>
      </c>
      <c r="C14" s="13" t="s">
        <v>288</v>
      </c>
    </row>
    <row r="15" spans="2:3" x14ac:dyDescent="0.25">
      <c r="B15" s="12" t="s">
        <v>6</v>
      </c>
      <c r="C15" s="13" t="s">
        <v>267</v>
      </c>
    </row>
    <row r="16" spans="2:3" x14ac:dyDescent="0.25">
      <c r="B16" s="12" t="s">
        <v>7</v>
      </c>
      <c r="C16" s="13" t="s">
        <v>268</v>
      </c>
    </row>
    <row r="17" spans="2:3" x14ac:dyDescent="0.25">
      <c r="B17" s="12" t="s">
        <v>8</v>
      </c>
      <c r="C17" s="13" t="s">
        <v>270</v>
      </c>
    </row>
    <row r="18" spans="2:3" x14ac:dyDescent="0.25">
      <c r="B18" s="11" t="s">
        <v>120</v>
      </c>
    </row>
    <row r="19" spans="2:3" x14ac:dyDescent="0.25">
      <c r="B19" s="12" t="s">
        <v>65</v>
      </c>
      <c r="C19" s="13" t="s">
        <v>272</v>
      </c>
    </row>
    <row r="20" spans="2:3" x14ac:dyDescent="0.25">
      <c r="B20" s="12" t="s">
        <v>73</v>
      </c>
      <c r="C20" s="13" t="s">
        <v>273</v>
      </c>
    </row>
    <row r="21" spans="2:3" x14ac:dyDescent="0.25">
      <c r="B21" s="12" t="s">
        <v>82</v>
      </c>
      <c r="C21" s="13" t="s">
        <v>274</v>
      </c>
    </row>
    <row r="22" spans="2:3" x14ac:dyDescent="0.25">
      <c r="B22" s="12" t="s">
        <v>83</v>
      </c>
      <c r="C22" s="13" t="s">
        <v>275</v>
      </c>
    </row>
    <row r="23" spans="2:3" x14ac:dyDescent="0.25">
      <c r="B23" s="121" t="s">
        <v>84</v>
      </c>
      <c r="C23" s="13" t="s">
        <v>325</v>
      </c>
    </row>
    <row r="24" spans="2:3" x14ac:dyDescent="0.25">
      <c r="B24" s="121" t="s">
        <v>85</v>
      </c>
      <c r="C24" s="13" t="s">
        <v>331</v>
      </c>
    </row>
    <row r="25" spans="2:3" x14ac:dyDescent="0.25">
      <c r="B25" s="121" t="s">
        <v>94</v>
      </c>
      <c r="C25" s="13" t="s">
        <v>332</v>
      </c>
    </row>
    <row r="26" spans="2:3" x14ac:dyDescent="0.25">
      <c r="B26" s="12" t="s">
        <v>95</v>
      </c>
      <c r="C26" s="13" t="s">
        <v>276</v>
      </c>
    </row>
    <row r="27" spans="2:3" x14ac:dyDescent="0.25">
      <c r="B27" s="11" t="s">
        <v>121</v>
      </c>
    </row>
    <row r="28" spans="2:3" x14ac:dyDescent="0.25">
      <c r="B28" s="12" t="s">
        <v>122</v>
      </c>
      <c r="C28" s="13" t="s">
        <v>316</v>
      </c>
    </row>
    <row r="29" spans="2:3" x14ac:dyDescent="0.25">
      <c r="B29" s="12" t="s">
        <v>123</v>
      </c>
      <c r="C29" s="13" t="s">
        <v>306</v>
      </c>
    </row>
    <row r="30" spans="2:3" x14ac:dyDescent="0.25">
      <c r="B30" s="12" t="s">
        <v>124</v>
      </c>
      <c r="C30" s="13" t="s">
        <v>333</v>
      </c>
    </row>
    <row r="31" spans="2:3" x14ac:dyDescent="0.25">
      <c r="B31" s="12" t="s">
        <v>125</v>
      </c>
      <c r="C31" s="13" t="s">
        <v>337</v>
      </c>
    </row>
    <row r="32" spans="2:3" x14ac:dyDescent="0.25">
      <c r="B32" s="12" t="s">
        <v>126</v>
      </c>
      <c r="C32" s="13" t="s">
        <v>317</v>
      </c>
    </row>
    <row r="33" spans="2:3" x14ac:dyDescent="0.25">
      <c r="B33" s="12" t="s">
        <v>127</v>
      </c>
      <c r="C33" s="13" t="s">
        <v>318</v>
      </c>
    </row>
    <row r="34" spans="2:3" x14ac:dyDescent="0.25">
      <c r="B34" s="12" t="s">
        <v>128</v>
      </c>
      <c r="C34" s="13" t="s">
        <v>309</v>
      </c>
    </row>
    <row r="35" spans="2:3" x14ac:dyDescent="0.25">
      <c r="B35" s="12" t="s">
        <v>129</v>
      </c>
      <c r="C35" s="13" t="s">
        <v>319</v>
      </c>
    </row>
    <row r="36" spans="2:3" x14ac:dyDescent="0.25">
      <c r="B36" s="12" t="s">
        <v>130</v>
      </c>
      <c r="C36" s="13" t="s">
        <v>308</v>
      </c>
    </row>
    <row r="37" spans="2:3" x14ac:dyDescent="0.25">
      <c r="B37" s="12" t="s">
        <v>131</v>
      </c>
      <c r="C37" s="13" t="s">
        <v>292</v>
      </c>
    </row>
    <row r="38" spans="2:3" x14ac:dyDescent="0.25">
      <c r="B38" s="12" t="s">
        <v>132</v>
      </c>
      <c r="C38" s="13" t="s">
        <v>293</v>
      </c>
    </row>
    <row r="39" spans="2:3" x14ac:dyDescent="0.25">
      <c r="B39" s="12" t="s">
        <v>133</v>
      </c>
      <c r="C39" s="13" t="s">
        <v>298</v>
      </c>
    </row>
    <row r="40" spans="2:3" x14ac:dyDescent="0.25">
      <c r="B40" s="12" t="s">
        <v>134</v>
      </c>
      <c r="C40" s="13" t="s">
        <v>302</v>
      </c>
    </row>
    <row r="41" spans="2:3" x14ac:dyDescent="0.25">
      <c r="B41" s="12" t="s">
        <v>135</v>
      </c>
      <c r="C41" s="13" t="s">
        <v>301</v>
      </c>
    </row>
    <row r="42" spans="2:3" x14ac:dyDescent="0.25">
      <c r="B42" s="11" t="s">
        <v>136</v>
      </c>
    </row>
    <row r="43" spans="2:3" x14ac:dyDescent="0.25">
      <c r="B43" s="121" t="s">
        <v>138</v>
      </c>
      <c r="C43" s="14" t="s">
        <v>338</v>
      </c>
    </row>
    <row r="44" spans="2:3" x14ac:dyDescent="0.25">
      <c r="B44" s="121" t="s">
        <v>139</v>
      </c>
      <c r="C44" s="14" t="s">
        <v>339</v>
      </c>
    </row>
    <row r="45" spans="2:3" x14ac:dyDescent="0.25">
      <c r="B45" s="121" t="s">
        <v>140</v>
      </c>
      <c r="C45" s="14" t="s">
        <v>324</v>
      </c>
    </row>
    <row r="46" spans="2:3" x14ac:dyDescent="0.25">
      <c r="B46" s="12" t="s">
        <v>141</v>
      </c>
      <c r="C46" s="14" t="s">
        <v>277</v>
      </c>
    </row>
    <row r="47" spans="2:3" x14ac:dyDescent="0.25">
      <c r="B47" s="12" t="s">
        <v>142</v>
      </c>
      <c r="C47" s="14" t="s">
        <v>278</v>
      </c>
    </row>
    <row r="48" spans="2:3" x14ac:dyDescent="0.25">
      <c r="B48" s="12" t="s">
        <v>143</v>
      </c>
      <c r="C48" s="14" t="s">
        <v>279</v>
      </c>
    </row>
    <row r="49" spans="2:3" x14ac:dyDescent="0.25">
      <c r="B49" s="12" t="s">
        <v>144</v>
      </c>
      <c r="C49" s="14" t="s">
        <v>280</v>
      </c>
    </row>
    <row r="50" spans="2:3" x14ac:dyDescent="0.25">
      <c r="B50" s="12" t="s">
        <v>209</v>
      </c>
      <c r="C50" s="14" t="s">
        <v>281</v>
      </c>
    </row>
  </sheetData>
  <phoneticPr fontId="9" type="noConversion"/>
  <hyperlinks>
    <hyperlink ref="C10" location="'1.1'!A1" display="Distribución de mujeres y hombres. Andalucía, España y UE-28, 2010-2019" xr:uid="{E55E3643-8CD5-4B16-B60C-93D4E9E4C555}"/>
    <hyperlink ref="C11" location="'1.2'!A1" display="Evolución de la tasa de población ocupada con estudios terciarios según sexo. Andalucía, España y UE-28, 2010-2018" xr:uid="{9E430570-2411-4D26-88CD-F252B85D8F77}"/>
    <hyperlink ref="C12" location="'1.3'!A1" display="Evolución de la tasa de población ocupada en la industria de los sectores de alta y media-alta tecnología según sexo. Andalucía, España y UE-28, 2010-2018" xr:uid="{0EC78741-0D82-4B46-A56F-83E03B375323}"/>
    <hyperlink ref="C13" location="'1.4'!A1" display="Tasa de población ocupada en la industria de los sectores de alta y media-alta tecnología según sexo. CCAA, 2017" xr:uid="{00BBA57D-3EE9-41C5-8760-7C16F02AF250}"/>
    <hyperlink ref="C14" location="'1.5'!A1" display="Evolución de la tasa de población ocupada en sectores industriales intensivos en conocimiento según sexo. Andalucía, España y UE-28, 2010-2018" xr:uid="{3E327319-2A5F-4E49-9CB0-FE918A281C7C}"/>
    <hyperlink ref="C15" location="'1.6'!A1" display="Evolución del porcentaje de mujeres en la población desocupada con educación terciaria (CINE-97). Andalucía, España y UE-28, 2012-2018" xr:uid="{F3C7E654-6219-4609-BFA0-B367BB2ABEB5}"/>
    <hyperlink ref="C16" location="'1.7'!A1" display="Porcentaje de mujeres en la población desocupada con educación terciaria (CINE-97). CCAA, 2019" xr:uid="{63851DA6-6042-4D74-8139-84A2AB513E82}"/>
    <hyperlink ref="C17" location="'1.8'!A1" display="Evolución del porcentaje de alumnas matriculadas en Estudios de Grado y Primer y Segundo Ciclo de universidades públicas según rama de enseñanza. Andalucía y España, cursos 2012-13 a 2017-18" xr:uid="{97BC1101-856C-4CBE-8AC8-4B71FAFAAB33}"/>
    <hyperlink ref="C19" location="'2.1'!A1" display="Evolución del porcentaje de investigadoras según sector de ejecución. Andalucía, España y UE-28, 2008-2019" xr:uid="{4E3D5D2B-0B2E-45AD-9B64-AD6756794075}"/>
    <hyperlink ref="C20" location="'2.2'!A1" display="Porcentaje de investigadoras según sector de ejecución. CCAA, 2019" xr:uid="{1A967E1D-1933-4BE5-A4E6-6927582D36D2}"/>
    <hyperlink ref="C21" location="'2.3'!A1" display="Personal técnico y auxiliar empleado en I+D en relación al personal investigador según sexo y sectores públicos de ejecución. Andalucía y España, 2008-2019" xr:uid="{6BFC31CD-A52C-49AE-B52A-9F57ABCC4F4E}"/>
    <hyperlink ref="C22" location="'2.4'!A1" display="Personal técnico y auxiliar empleado en I+D en relación al personal investigador según sexo y sector privado y total de sectores de ejecución. Andalucía y España, 2008-2019" xr:uid="{B22FE2D8-6AA6-407D-B92C-24B454D3D35E}"/>
    <hyperlink ref="C23" location="'2.5'!A1" display="Concentración del personal investigador en Enseñanza Superior según sexo y área científico-tecnológica. Andalucía , 2010-2019" xr:uid="{2626F07D-5183-4884-9FEC-CE2C42E9FD0D}"/>
    <hyperlink ref="C24" location="'2.6'!A1" display="Concentración del personal investigador en la Administración Pública según sexo y área científico-tecnológica. Andalucía, 2010-2019" xr:uid="{84BABE10-4A4C-46A0-BEA3-10061152DD22}"/>
    <hyperlink ref="C25" location="'2.7'!A1" display="Concentración del personal investigador en las empresas según sexo y rama de actividad. Andalucía, 2010-2019" xr:uid="{8BD2DE38-645F-4CAC-8053-86ECD98BFFE6}"/>
    <hyperlink ref="C26" location="'2.8'!A1" display="Tasa de crecimiento del personal empleado en I+D según sexo y sector de ejecución. Andalucía y España, 2012-2019" xr:uid="{1EE5F89C-558B-4D50-94DC-A3BABBBEA65F}"/>
    <hyperlink ref="C28" location="'3.1'!A1" display="Evolución de la distribución de hombre y mujeres en el personal investigador de las universidades públicas según categoría investigadora. Andalucía y España, cursos 2015-16 y 2017-18" xr:uid="{C22CFF0B-3F60-41B7-B424-272AD06E5E58}"/>
    <hyperlink ref="C29" location="'3.2'!A1" display="Evolución del techo de cristal en la universidad pública según área científico-tecnológica. Andalucía y España, cursos 2013-14 y 2017-18" xr:uid="{939796A4-A7A4-451D-8F43-3A7B0A6C6617}"/>
    <hyperlink ref="C30" location="'3.3'!A1" display="Evolución de la concentración del personal investigador de Grado A en las universidades públicas según sexo y ramas de conocimiento. Andalucía y España, cursos 2015-16 a 2017-18" xr:uid="{B23F8997-BDE4-4E83-B340-95E440E87D1C}"/>
    <hyperlink ref="C31" location="'3.4'!A1" display="Evolución de la concentración del personal investigador de Grado B en las universidades públicas según sexo y ramas de conocimiento. Andalucía y España, cursos 2015-16 a 2017-18" xr:uid="{D80A8EC7-F13F-432C-875F-770F4850D5A5}"/>
    <hyperlink ref="C32" location="'3.5'!A1" display="Evolución de la concentración del personal investigador de Grado C en las universidades públicas según sexo y ramas de conocimiento. Andalucía y España, cursos 2015-16 a 2017-18" xr:uid="{6C85BF54-FD3D-4A2B-90CA-CC492A7FD818}"/>
    <hyperlink ref="C33" location="'3.6'!A1" display="Evolución de la proporción de mujeres en el personal investigador de las universidades públicas y privadas según grupo de edad y titularidad de la universidad. Andalucía y España, cursos 2015-16 a 2017-18" xr:uid="{422D5A6F-255E-4B6C-A083-D26199357591}"/>
    <hyperlink ref="C34" location="'3.7'!A1" display="Distribución de mujeres y hombres a lo largo de la carrera investigadora en universidades públicas. Andalucía y España, curso 2017-18" xr:uid="{1EEDA883-E2F5-453E-A346-78935755BCF4}"/>
    <hyperlink ref="C35" location="'3.8'!A1" display="Evolución de la proporción de mujeres en el personal investigador de las universidades públicas según la rama de enseñanza. Andalucía y España, cursos 2013-14 a 2017-18" xr:uid="{0F2D9323-C705-40D3-8DC9-3CA428D55201}"/>
    <hyperlink ref="C37" location="'3.10'!A1" display="Distribución de mujeres y hombres en órganos unipersonales de gobierno de las universidades públicas, según tipo de órgano, 2019" xr:uid="{5D446834-6220-4C74-AEDC-F6FCC9800822}"/>
    <hyperlink ref="C38" location="'3.11'!A1" display="Distribución del equilibrio de género y la infra-representación de mujeres/hombres en la composición de órganos/equipos de gobierno de las Universidades públicas, según tipo de órgano/equipo. Andalucía y España, 2019" xr:uid="{86A94C53-6327-46B9-A42F-651BEACF3E43}"/>
    <hyperlink ref="C39" location="'3.12'!A1" display="Planes de Igualdad de género en universidades públicas según titularidad de la universidad y estado del Plan. Andalucía y España, 2020" xr:uid="{7A49C1AE-49FA-4DF5-A3F0-435121040306}"/>
    <hyperlink ref="C40" location="'3.13'!A1" display="Proporción de mujeres en las solicitudes de acreditación evaluadas y concedidas para el acceso a los cuerpos docentes universitarios según categoría solicitada y rama de conocimiento, 2018 y 2019" xr:uid="{5F6852C9-28D3-4AEE-BE72-1C8D5E033A97}"/>
    <hyperlink ref="C41" location="'3.14'!A1" display="Tasas de éxito de mujeres y hombres en las acreditaciones para el acceso a los cuerpos docentes universitarios según categoría solicitada y rama de conocimiento, 2018 y 2019" xr:uid="{73F09514-ED77-41ED-9CC7-E7B50FF8A60D}"/>
    <hyperlink ref="C43" location="ÍNDICE!A1" display="Porcentaje de investigadores principales que lideran grupos de investigación según sexo. Andalucía, 2008-2018" xr:uid="{F8029416-3022-4D51-8616-4EACA3B5AC05}"/>
    <hyperlink ref="C44" location="'4.2'!A1" display="Porcentaje de mujeres que lideran grupos de investigación por áreas científico-técnicas. Andalucía, 2008-2018" xr:uid="{E904896C-A97C-41FE-A23B-C5C5287EA5C4}"/>
    <hyperlink ref="C46" location="'4.3'!A1" display="Distribución de las solicitudes de patentes según sexo del solicitante. Andalucía, 2008-2018" xr:uid="{57E5B4C4-B81E-4394-99E9-ECD328C81713}"/>
    <hyperlink ref="C47" location="'4.5'!A1" display="Evolución del porcentaje de mujeres con tesis doctorales aprobadas según sexo. Andalucía y España, 2010-2020" xr:uid="{48CF04F2-45ED-410B-BF33-846FACCE0103}"/>
    <hyperlink ref="C48" location="'4.6'!A1" display="Porcentaje de tesis doctorales aprobadas según sexo y grupo de edad. Andalucía y España, 2020" xr:uid="{11624F83-19C7-47AA-A5F1-813914FDCE28}"/>
    <hyperlink ref="C49" location="'4.7'!A1" display="Porcentaje de tesis doctorales aprobadas según sexo y ámbito de estudio. Andalucía y España, 2020" xr:uid="{6FB06B72-4218-4D36-AEC5-CBFD60A9FC1A}"/>
    <hyperlink ref="C50" location="'4.8'!A1" display="Porcentaje de tesis doctorales aprobadas según sexo y nacionalidad. Andalucía y España, 2018" xr:uid="{4ABB1734-0E57-4981-A81D-3D3F1ED67016}"/>
    <hyperlink ref="C45" location="'4.3'!A1" display="Distribución de mujeres y hombres en las convocatorias de contratación de personal de I+D de la Junta de Andalucía. 2019-2021" xr:uid="{99B0E5E6-ABE0-4C75-B4BC-E9D06FAAAF06}"/>
    <hyperlink ref="C36" location="'3.9'!A1" display="Evolución de la proporción de mujeres entre quienes aprobaron tesis doctorales en las universidades públicas según ámbito de estudio. Andalucía y España, 2014-2017" xr:uid="{E3B26E9B-395D-41AD-BB4E-F2E304C2C69B}"/>
  </hyperlinks>
  <pageMargins left="0.70866141732283472" right="0.70866141732283472" top="0.74803149606299213" bottom="0.74803149606299213" header="0.31496062992125984" footer="0.31496062992125984"/>
  <pageSetup paperSize="9" scale="6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7:O29"/>
  <sheetViews>
    <sheetView showGridLines="0" topLeftCell="A7" zoomScaleNormal="100" workbookViewId="0">
      <selection activeCell="A7" sqref="A7"/>
    </sheetView>
  </sheetViews>
  <sheetFormatPr baseColWidth="10" defaultColWidth="11.42578125" defaultRowHeight="15" x14ac:dyDescent="0.25"/>
  <cols>
    <col min="1" max="1" width="7.7109375" style="12" customWidth="1"/>
    <col min="2" max="2" width="11.42578125" style="12" customWidth="1"/>
    <col min="3" max="16384" width="11.42578125" style="12"/>
  </cols>
  <sheetData>
    <row r="7" spans="1:15" x14ac:dyDescent="0.25">
      <c r="A7" s="15" t="s">
        <v>65</v>
      </c>
      <c r="B7" s="11" t="s">
        <v>272</v>
      </c>
    </row>
    <row r="8" spans="1:15" x14ac:dyDescent="0.25">
      <c r="B8" s="16" t="s">
        <v>27</v>
      </c>
      <c r="O8" s="17"/>
    </row>
    <row r="9" spans="1:15" x14ac:dyDescent="0.25">
      <c r="O9" s="17"/>
    </row>
    <row r="11" spans="1:15" x14ac:dyDescent="0.25">
      <c r="B11" s="18"/>
      <c r="C11" s="202" t="s">
        <v>10</v>
      </c>
      <c r="D11" s="202"/>
      <c r="E11" s="202"/>
      <c r="F11" s="202"/>
      <c r="G11" s="199" t="s">
        <v>11</v>
      </c>
      <c r="H11" s="199"/>
      <c r="I11" s="199"/>
      <c r="J11" s="199"/>
    </row>
    <row r="12" spans="1:15" ht="22.5" x14ac:dyDescent="0.25">
      <c r="B12" s="19"/>
      <c r="C12" s="20" t="s">
        <v>28</v>
      </c>
      <c r="D12" s="21" t="s">
        <v>29</v>
      </c>
      <c r="E12" s="21" t="s">
        <v>30</v>
      </c>
      <c r="F12" s="81" t="s">
        <v>182</v>
      </c>
      <c r="G12" s="82" t="s">
        <v>28</v>
      </c>
      <c r="H12" s="83" t="s">
        <v>29</v>
      </c>
      <c r="I12" s="83" t="s">
        <v>30</v>
      </c>
      <c r="J12" s="84" t="s">
        <v>182</v>
      </c>
    </row>
    <row r="13" spans="1:15" x14ac:dyDescent="0.25">
      <c r="B13" s="22">
        <v>2012</v>
      </c>
      <c r="C13" s="30">
        <v>0.41299999999999998</v>
      </c>
      <c r="D13" s="31">
        <v>0.41</v>
      </c>
      <c r="E13" s="31">
        <v>0.3052146321020176</v>
      </c>
      <c r="F13" s="31">
        <v>0.38500000000000001</v>
      </c>
      <c r="G13" s="30">
        <v>0.4156141155057097</v>
      </c>
      <c r="H13" s="31">
        <v>0.46772968173621726</v>
      </c>
      <c r="I13" s="31">
        <v>0.30358807856964093</v>
      </c>
      <c r="J13" s="31">
        <v>0.38469760012620535</v>
      </c>
    </row>
    <row r="14" spans="1:15" x14ac:dyDescent="0.25">
      <c r="B14" s="22">
        <v>2013</v>
      </c>
      <c r="C14" s="30">
        <v>0.41299999999999998</v>
      </c>
      <c r="D14" s="31">
        <v>0.42200000000000004</v>
      </c>
      <c r="E14" s="31">
        <v>0.29434922335297264</v>
      </c>
      <c r="F14" s="31">
        <v>0.38799999999999996</v>
      </c>
      <c r="G14" s="30">
        <v>0.41562573732495034</v>
      </c>
      <c r="H14" s="31">
        <v>0.47272006075645656</v>
      </c>
      <c r="I14" s="31">
        <v>0.31240314220060916</v>
      </c>
      <c r="J14" s="31">
        <v>0.38758300892597025</v>
      </c>
    </row>
    <row r="15" spans="1:15" x14ac:dyDescent="0.25">
      <c r="B15" s="22">
        <v>2014</v>
      </c>
      <c r="C15" s="30">
        <v>0.417588979461471</v>
      </c>
      <c r="D15" s="31">
        <v>0.43375523958247697</v>
      </c>
      <c r="E15" s="31">
        <v>0.29451050659716566</v>
      </c>
      <c r="F15" s="31">
        <v>0.38650237650079966</v>
      </c>
      <c r="G15" s="30">
        <v>0.41901519339916443</v>
      </c>
      <c r="H15" s="31">
        <v>0.45889039751835958</v>
      </c>
      <c r="I15" s="31">
        <v>0.31017310039466539</v>
      </c>
      <c r="J15" s="31">
        <v>0.385619059617754</v>
      </c>
    </row>
    <row r="16" spans="1:15" x14ac:dyDescent="0.25">
      <c r="B16" s="22">
        <v>2015</v>
      </c>
      <c r="C16" s="30">
        <v>0.41941968773034899</v>
      </c>
      <c r="D16" s="31">
        <v>0.43963527675835201</v>
      </c>
      <c r="E16" s="31">
        <v>0.30211027509992944</v>
      </c>
      <c r="F16" s="31">
        <v>0.39382542385429775</v>
      </c>
      <c r="G16" s="30">
        <v>0.42513899468536859</v>
      </c>
      <c r="H16" s="31">
        <v>0.46837459547736182</v>
      </c>
      <c r="I16" s="31">
        <v>0.31080458554025131</v>
      </c>
      <c r="J16" s="31">
        <v>0.38982170422339651</v>
      </c>
    </row>
    <row r="17" spans="2:10" x14ac:dyDescent="0.25">
      <c r="B17" s="22">
        <v>2016</v>
      </c>
      <c r="C17" s="30">
        <v>0.41487152339455147</v>
      </c>
      <c r="D17" s="31">
        <v>0.45152614205957864</v>
      </c>
      <c r="E17" s="31">
        <v>0.29623070338557805</v>
      </c>
      <c r="F17" s="31">
        <v>0.3912513532542452</v>
      </c>
      <c r="G17" s="30">
        <v>0.42916939153538797</v>
      </c>
      <c r="H17" s="31">
        <v>0.47629371881548443</v>
      </c>
      <c r="I17" s="31">
        <v>0.30763812227303788</v>
      </c>
      <c r="J17" s="31">
        <v>0.39121748290735303</v>
      </c>
    </row>
    <row r="18" spans="2:10" x14ac:dyDescent="0.25">
      <c r="B18" s="22">
        <v>2017</v>
      </c>
      <c r="C18" s="30">
        <v>0.41030411362005864</v>
      </c>
      <c r="D18" s="31">
        <v>0.45084688058558176</v>
      </c>
      <c r="E18" s="31">
        <v>0.29818007949078085</v>
      </c>
      <c r="F18" s="31">
        <v>0.39019396551724145</v>
      </c>
      <c r="G18" s="30">
        <v>0.41623455635342066</v>
      </c>
      <c r="H18" s="31">
        <v>0.47878316854008052</v>
      </c>
      <c r="I18" s="31">
        <v>0.31393161380733731</v>
      </c>
      <c r="J18" s="31">
        <v>0.38776676214107941</v>
      </c>
    </row>
    <row r="19" spans="2:10" x14ac:dyDescent="0.25">
      <c r="B19" s="22">
        <v>2018</v>
      </c>
      <c r="C19" s="32">
        <v>0.41656470588235295</v>
      </c>
      <c r="D19" s="33">
        <v>0.45656279508970726</v>
      </c>
      <c r="E19" s="33">
        <v>0.29288981554333976</v>
      </c>
      <c r="F19" s="33">
        <v>0.39273814855460437</v>
      </c>
      <c r="G19" s="32">
        <v>0.41702899513024294</v>
      </c>
      <c r="H19" s="33">
        <v>0.48414473039272887</v>
      </c>
      <c r="I19" s="31">
        <v>0.31620068420889036</v>
      </c>
      <c r="J19" s="33">
        <v>0.38793506427700236</v>
      </c>
    </row>
    <row r="20" spans="2:10" x14ac:dyDescent="0.25">
      <c r="B20" s="22">
        <v>2019</v>
      </c>
      <c r="C20" s="32">
        <v>0.41648130006338963</v>
      </c>
      <c r="D20" s="33">
        <v>0.47686182098890828</v>
      </c>
      <c r="E20" s="33">
        <v>0.28965832641952582</v>
      </c>
      <c r="F20" s="33">
        <v>0.39715548386544663</v>
      </c>
      <c r="G20" s="33">
        <v>0.42747754778599562</v>
      </c>
      <c r="H20" s="33">
        <v>0.4993543026920611</v>
      </c>
      <c r="I20" s="33">
        <v>0.32317575805887649</v>
      </c>
      <c r="J20" s="33">
        <v>0.39854654211631418</v>
      </c>
    </row>
    <row r="21" spans="2:10" x14ac:dyDescent="0.25">
      <c r="B21" s="22">
        <v>2020</v>
      </c>
      <c r="C21" s="32">
        <v>0.41986504539999547</v>
      </c>
      <c r="D21" s="33">
        <v>0.48787762906309751</v>
      </c>
      <c r="E21" s="33">
        <v>0.26381041198090949</v>
      </c>
      <c r="F21" s="33">
        <v>0.39395364861462628</v>
      </c>
      <c r="G21" s="33">
        <v>0.43061188660324523</v>
      </c>
      <c r="H21" s="33">
        <v>0.50326721948967457</v>
      </c>
      <c r="I21" s="33">
        <v>0.31860284112458631</v>
      </c>
      <c r="J21" s="33">
        <v>0.39900530709251814</v>
      </c>
    </row>
    <row r="22" spans="2:10" x14ac:dyDescent="0.25">
      <c r="B22" s="22">
        <v>2021</v>
      </c>
      <c r="C22" s="32">
        <v>0.43134722176221862</v>
      </c>
      <c r="D22" s="33">
        <v>0.50424908424908421</v>
      </c>
      <c r="E22" s="33">
        <v>0.25868106605362345</v>
      </c>
      <c r="F22" s="33">
        <v>0.40247189999163591</v>
      </c>
      <c r="G22" s="33">
        <v>0.43117793898899887</v>
      </c>
      <c r="H22" s="33">
        <v>0.50544452984883426</v>
      </c>
      <c r="I22" s="33">
        <v>0.31701392548482288</v>
      </c>
      <c r="J22" s="33">
        <v>0.39750549476213587</v>
      </c>
    </row>
    <row r="23" spans="2:10" x14ac:dyDescent="0.25">
      <c r="B23" s="22">
        <v>2022</v>
      </c>
      <c r="C23" s="32">
        <v>0.43411145764420506</v>
      </c>
      <c r="D23" s="33">
        <v>0.52395399703661893</v>
      </c>
      <c r="E23" s="33">
        <v>0.27972944992753124</v>
      </c>
      <c r="F23" s="33">
        <v>0.40918451646891202</v>
      </c>
      <c r="G23" s="33">
        <v>0.43539061078926916</v>
      </c>
      <c r="H23" s="33">
        <v>0.50581887564917427</v>
      </c>
      <c r="I23" s="33">
        <v>0.31151246019278611</v>
      </c>
      <c r="J23" s="33">
        <v>0.39560990537896329</v>
      </c>
    </row>
    <row r="24" spans="2:10" x14ac:dyDescent="0.25">
      <c r="B24" s="22">
        <v>2023</v>
      </c>
      <c r="C24" s="34">
        <v>0.4278976399634048</v>
      </c>
      <c r="D24" s="35">
        <v>0.48181182720536841</v>
      </c>
      <c r="E24" s="35">
        <v>0.28481012658227844</v>
      </c>
      <c r="F24" s="35">
        <v>0.4015917206318465</v>
      </c>
      <c r="G24" s="35">
        <v>0.43739603839766078</v>
      </c>
      <c r="H24" s="35">
        <v>0.50540893609127902</v>
      </c>
      <c r="I24" s="35">
        <v>0.31356637507405988</v>
      </c>
      <c r="J24" s="35">
        <v>0.39649584646576824</v>
      </c>
    </row>
    <row r="25" spans="2:10" x14ac:dyDescent="0.25">
      <c r="B25" s="36"/>
      <c r="C25" s="39"/>
      <c r="D25" s="39"/>
      <c r="E25" s="39"/>
      <c r="F25" s="39"/>
      <c r="G25" s="39"/>
      <c r="H25" s="39"/>
      <c r="I25" s="39"/>
      <c r="J25" s="39"/>
    </row>
    <row r="26" spans="2:10" x14ac:dyDescent="0.25">
      <c r="B26" s="12" t="s">
        <v>242</v>
      </c>
    </row>
    <row r="27" spans="2:10" x14ac:dyDescent="0.25">
      <c r="B27" s="12" t="s">
        <v>72</v>
      </c>
    </row>
    <row r="28" spans="2:10" x14ac:dyDescent="0.25">
      <c r="B28" s="12" t="s">
        <v>232</v>
      </c>
    </row>
    <row r="29" spans="2:10" x14ac:dyDescent="0.25">
      <c r="B29" s="12" t="s">
        <v>233</v>
      </c>
    </row>
  </sheetData>
  <mergeCells count="2">
    <mergeCell ref="C11:F11"/>
    <mergeCell ref="G11:J11"/>
  </mergeCells>
  <pageMargins left="0.70000000000000007" right="0.70000000000000007" top="0.75" bottom="0.75" header="0.30000000000000004" footer="0.3000000000000000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7:J35"/>
  <sheetViews>
    <sheetView showGridLines="0" topLeftCell="A16" zoomScaleNormal="100" workbookViewId="0">
      <selection activeCell="G40" sqref="G40"/>
    </sheetView>
  </sheetViews>
  <sheetFormatPr baseColWidth="10" defaultColWidth="11.42578125" defaultRowHeight="15" x14ac:dyDescent="0.25"/>
  <cols>
    <col min="1" max="1" width="7.85546875" style="12" customWidth="1"/>
    <col min="2" max="2" width="31.7109375" style="12" customWidth="1"/>
    <col min="3" max="3" width="11.42578125" style="12" customWidth="1"/>
    <col min="4" max="16384" width="11.42578125" style="12"/>
  </cols>
  <sheetData>
    <row r="7" spans="1:10" x14ac:dyDescent="0.25">
      <c r="A7" s="15" t="s">
        <v>73</v>
      </c>
      <c r="B7" s="11" t="s">
        <v>273</v>
      </c>
      <c r="J7" s="17"/>
    </row>
    <row r="8" spans="1:10" x14ac:dyDescent="0.25">
      <c r="B8" s="16" t="s">
        <v>27</v>
      </c>
      <c r="J8" s="17"/>
    </row>
    <row r="10" spans="1:10" ht="15.75" thickBot="1" x14ac:dyDescent="0.3"/>
    <row r="11" spans="1:10" ht="31.5" customHeight="1" thickTop="1" x14ac:dyDescent="0.25">
      <c r="B11" s="19"/>
      <c r="C11" s="64" t="s">
        <v>28</v>
      </c>
      <c r="D11" s="87" t="s">
        <v>29</v>
      </c>
      <c r="E11" s="87" t="s">
        <v>30</v>
      </c>
    </row>
    <row r="12" spans="1:10" x14ac:dyDescent="0.25">
      <c r="B12" s="65" t="s">
        <v>23</v>
      </c>
      <c r="C12" s="88" t="s">
        <v>32</v>
      </c>
      <c r="D12" s="41">
        <v>0.52496483825597762</v>
      </c>
      <c r="E12" s="41">
        <v>0.26940639269406391</v>
      </c>
    </row>
    <row r="13" spans="1:10" x14ac:dyDescent="0.25">
      <c r="B13" s="65" t="s">
        <v>211</v>
      </c>
      <c r="C13" s="88" t="s">
        <v>32</v>
      </c>
      <c r="D13" s="41">
        <v>0.4661961367013373</v>
      </c>
      <c r="E13" s="41">
        <v>0.3529292793096474</v>
      </c>
    </row>
    <row r="14" spans="1:10" x14ac:dyDescent="0.25">
      <c r="B14" s="65" t="s">
        <v>177</v>
      </c>
      <c r="C14" s="88" t="s">
        <v>32</v>
      </c>
      <c r="D14" s="41">
        <v>0.57955271565495214</v>
      </c>
      <c r="E14" s="41">
        <v>0.29236977256052821</v>
      </c>
    </row>
    <row r="15" spans="1:10" x14ac:dyDescent="0.25">
      <c r="B15" s="65" t="s">
        <v>17</v>
      </c>
      <c r="C15" s="88">
        <v>0.49418716372021526</v>
      </c>
      <c r="D15" s="41">
        <v>0.44373700623700624</v>
      </c>
      <c r="E15" s="41">
        <v>0.29962728108814557</v>
      </c>
    </row>
    <row r="16" spans="1:10" x14ac:dyDescent="0.25">
      <c r="B16" s="65" t="s">
        <v>18</v>
      </c>
      <c r="C16" s="88">
        <v>0.4834844222152756</v>
      </c>
      <c r="D16" s="41">
        <v>0.57939438700147705</v>
      </c>
      <c r="E16" s="41">
        <v>0.31151657837943886</v>
      </c>
    </row>
    <row r="17" spans="2:5" x14ac:dyDescent="0.25">
      <c r="B17" s="65" t="s">
        <v>15</v>
      </c>
      <c r="C17" s="40">
        <v>0.47747486033519548</v>
      </c>
      <c r="D17" s="41">
        <v>0.47464953271028038</v>
      </c>
      <c r="E17" s="41">
        <v>0.31450764774257828</v>
      </c>
    </row>
    <row r="18" spans="2:5" x14ac:dyDescent="0.25">
      <c r="B18" s="65" t="s">
        <v>212</v>
      </c>
      <c r="C18" s="40">
        <v>0.47410331450350512</v>
      </c>
      <c r="D18" s="41">
        <v>0.54828239112794153</v>
      </c>
      <c r="E18" s="41">
        <v>0.27735502492784042</v>
      </c>
    </row>
    <row r="19" spans="2:5" x14ac:dyDescent="0.25">
      <c r="B19" s="65" t="s">
        <v>21</v>
      </c>
      <c r="C19" s="40">
        <v>0.44668033837477567</v>
      </c>
      <c r="D19" s="41">
        <v>0.59725895647992311</v>
      </c>
      <c r="E19" s="41">
        <v>0.30273592386994447</v>
      </c>
    </row>
    <row r="20" spans="2:5" x14ac:dyDescent="0.25">
      <c r="B20" s="65" t="s">
        <v>20</v>
      </c>
      <c r="C20" s="40">
        <v>0.4423497552338298</v>
      </c>
      <c r="D20" s="41">
        <v>0.6134364734555473</v>
      </c>
      <c r="E20" s="41">
        <v>0.28171519520644139</v>
      </c>
    </row>
    <row r="21" spans="2:5" x14ac:dyDescent="0.25">
      <c r="B21" s="65" t="s">
        <v>214</v>
      </c>
      <c r="C21" s="40">
        <v>0.43775682861977278</v>
      </c>
      <c r="D21" s="41">
        <v>0.5671881267549137</v>
      </c>
      <c r="E21" s="41">
        <v>0.33209417596034696</v>
      </c>
    </row>
    <row r="22" spans="2:5" x14ac:dyDescent="0.25">
      <c r="B22" s="65" t="s">
        <v>24</v>
      </c>
      <c r="C22" s="40">
        <v>0.43226982680036458</v>
      </c>
      <c r="D22" s="41">
        <v>0.39064252523634035</v>
      </c>
      <c r="E22" s="41">
        <v>0.27106415872197887</v>
      </c>
    </row>
    <row r="23" spans="2:5" x14ac:dyDescent="0.25">
      <c r="B23" s="65" t="s">
        <v>180</v>
      </c>
      <c r="C23" s="40">
        <v>0.43214682981090102</v>
      </c>
      <c r="D23" s="41">
        <v>0.54580007601672365</v>
      </c>
      <c r="E23" s="41">
        <v>0.3263579697239537</v>
      </c>
    </row>
    <row r="24" spans="2:5" x14ac:dyDescent="0.25">
      <c r="B24" s="65" t="s">
        <v>213</v>
      </c>
      <c r="C24" s="40">
        <v>0.42914984816485668</v>
      </c>
      <c r="D24" s="41">
        <v>0.56049004594180707</v>
      </c>
      <c r="E24" s="41">
        <v>0.31216330183645719</v>
      </c>
    </row>
    <row r="25" spans="2:5" x14ac:dyDescent="0.25">
      <c r="B25" s="65" t="s">
        <v>10</v>
      </c>
      <c r="C25" s="40">
        <v>0.4278976399634048</v>
      </c>
      <c r="D25" s="41">
        <v>0.48181182720536841</v>
      </c>
      <c r="E25" s="41">
        <v>0.28481012658227844</v>
      </c>
    </row>
    <row r="26" spans="2:5" x14ac:dyDescent="0.25">
      <c r="B26" s="65" t="s">
        <v>16</v>
      </c>
      <c r="C26" s="40">
        <v>0.42551146613727853</v>
      </c>
      <c r="D26" s="41">
        <v>0.46579158049236102</v>
      </c>
      <c r="E26" s="41">
        <v>0.3250968806353835</v>
      </c>
    </row>
    <row r="27" spans="2:5" x14ac:dyDescent="0.25">
      <c r="B27" s="65" t="s">
        <v>178</v>
      </c>
      <c r="C27" s="40">
        <v>0.42442766390986458</v>
      </c>
      <c r="D27" s="41">
        <v>0.52390173373094251</v>
      </c>
      <c r="E27" s="41">
        <v>0.3204520111615598</v>
      </c>
    </row>
    <row r="28" spans="2:5" x14ac:dyDescent="0.25">
      <c r="B28" s="65" t="s">
        <v>179</v>
      </c>
      <c r="C28" s="85">
        <v>0.41635046567781991</v>
      </c>
      <c r="D28" s="86">
        <v>0.46078129806213475</v>
      </c>
      <c r="E28" s="86">
        <v>0.30550089828043464</v>
      </c>
    </row>
    <row r="30" spans="2:5" x14ac:dyDescent="0.25">
      <c r="B30" s="12" t="s">
        <v>242</v>
      </c>
    </row>
    <row r="31" spans="2:5" x14ac:dyDescent="0.25">
      <c r="B31" s="12" t="s">
        <v>72</v>
      </c>
    </row>
    <row r="32" spans="2:5" x14ac:dyDescent="0.25">
      <c r="B32" s="44" t="s">
        <v>345</v>
      </c>
    </row>
    <row r="33" spans="2:2" x14ac:dyDescent="0.25">
      <c r="B33" s="12" t="s">
        <v>184</v>
      </c>
    </row>
    <row r="34" spans="2:2" x14ac:dyDescent="0.25">
      <c r="B34" s="12" t="s">
        <v>185</v>
      </c>
    </row>
    <row r="35" spans="2:2" x14ac:dyDescent="0.25">
      <c r="B35" s="12" t="s">
        <v>33</v>
      </c>
    </row>
  </sheetData>
  <sortState ref="B12:E28">
    <sortCondition descending="1" ref="C12:C28"/>
    <sortCondition descending="1" ref="D12:D28"/>
    <sortCondition descending="1" ref="E12:E28"/>
  </sortState>
  <pageMargins left="0.70000000000000007" right="0.70000000000000007" top="0.75" bottom="0.75" header="0.30000000000000004" footer="0.30000000000000004"/>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7:N45"/>
  <sheetViews>
    <sheetView showGridLines="0" topLeftCell="A31" zoomScaleNormal="100" workbookViewId="0">
      <selection activeCell="A7" sqref="A7"/>
    </sheetView>
  </sheetViews>
  <sheetFormatPr baseColWidth="10" defaultColWidth="11.42578125" defaultRowHeight="15" x14ac:dyDescent="0.25"/>
  <cols>
    <col min="1" max="1" width="7.85546875" style="12" customWidth="1"/>
    <col min="2" max="2" width="31.7109375" style="12" customWidth="1"/>
    <col min="3" max="3" width="11.42578125" style="12" customWidth="1"/>
    <col min="4" max="16384" width="11.42578125" style="12"/>
  </cols>
  <sheetData>
    <row r="7" spans="1:14" x14ac:dyDescent="0.25">
      <c r="A7" s="15" t="s">
        <v>82</v>
      </c>
      <c r="B7" s="11" t="s">
        <v>274</v>
      </c>
    </row>
    <row r="8" spans="1:14" x14ac:dyDescent="0.25">
      <c r="B8" s="89"/>
    </row>
    <row r="10" spans="1:14" x14ac:dyDescent="0.25">
      <c r="C10" s="203" t="s">
        <v>34</v>
      </c>
      <c r="D10" s="203"/>
      <c r="E10" s="203"/>
      <c r="F10" s="203"/>
      <c r="G10" s="203"/>
      <c r="H10" s="203"/>
    </row>
    <row r="11" spans="1:14" ht="31.5" customHeight="1" x14ac:dyDescent="0.25">
      <c r="B11" s="18"/>
      <c r="C11" s="202" t="s">
        <v>10</v>
      </c>
      <c r="D11" s="202"/>
      <c r="E11" s="202"/>
      <c r="F11" s="199" t="s">
        <v>11</v>
      </c>
      <c r="G11" s="199"/>
      <c r="H11" s="199"/>
      <c r="N11" s="17"/>
    </row>
    <row r="12" spans="1:14" x14ac:dyDescent="0.25">
      <c r="B12" s="19"/>
      <c r="C12" s="20" t="s">
        <v>12</v>
      </c>
      <c r="D12" s="21" t="s">
        <v>13</v>
      </c>
      <c r="E12" s="21" t="s">
        <v>14</v>
      </c>
      <c r="F12" s="20" t="s">
        <v>12</v>
      </c>
      <c r="G12" s="21" t="s">
        <v>13</v>
      </c>
      <c r="H12" s="21" t="s">
        <v>14</v>
      </c>
      <c r="N12" s="17"/>
    </row>
    <row r="13" spans="1:14" x14ac:dyDescent="0.25">
      <c r="B13" s="22">
        <v>2012</v>
      </c>
      <c r="C13" s="90">
        <v>0.55355317346730148</v>
      </c>
      <c r="D13" s="91">
        <v>0.36442248301420604</v>
      </c>
      <c r="E13" s="91">
        <v>0.4426195853007594</v>
      </c>
      <c r="F13" s="90">
        <v>0.39585002113228823</v>
      </c>
      <c r="G13" s="91">
        <v>0.21837918922245858</v>
      </c>
      <c r="H13" s="91">
        <v>0.29213857205472493</v>
      </c>
    </row>
    <row r="14" spans="1:14" x14ac:dyDescent="0.25">
      <c r="B14" s="22">
        <v>2013</v>
      </c>
      <c r="C14" s="90">
        <v>0.5790691042742625</v>
      </c>
      <c r="D14" s="91">
        <v>0.39013663154134648</v>
      </c>
      <c r="E14" s="91">
        <v>0.46823307532120539</v>
      </c>
      <c r="F14" s="90">
        <v>0.39617648286513324</v>
      </c>
      <c r="G14" s="91">
        <v>0.23128625630124883</v>
      </c>
      <c r="H14" s="91">
        <v>0.2998188782945414</v>
      </c>
    </row>
    <row r="15" spans="1:14" x14ac:dyDescent="0.25">
      <c r="B15" s="22">
        <v>2014</v>
      </c>
      <c r="C15" s="90">
        <v>0.59412723221708619</v>
      </c>
      <c r="D15" s="91">
        <v>0.41404387219837874</v>
      </c>
      <c r="E15" s="91">
        <v>0.48924469872658344</v>
      </c>
      <c r="F15" s="90">
        <v>0.37610545566903553</v>
      </c>
      <c r="G15" s="91">
        <v>0.21874303610684481</v>
      </c>
      <c r="H15" s="91">
        <v>0.28468028077345658</v>
      </c>
    </row>
    <row r="16" spans="1:14" x14ac:dyDescent="0.25">
      <c r="B16" s="22">
        <v>2015</v>
      </c>
      <c r="C16" s="90">
        <v>0.57140118229749159</v>
      </c>
      <c r="D16" s="91">
        <v>0.38538781163434926</v>
      </c>
      <c r="E16" s="91">
        <v>0.46340548147155408</v>
      </c>
      <c r="F16" s="90">
        <v>0.3743399428293695</v>
      </c>
      <c r="G16" s="91">
        <v>0.2172546248206576</v>
      </c>
      <c r="H16" s="91">
        <v>0.28403771899871283</v>
      </c>
    </row>
    <row r="17" spans="2:8" x14ac:dyDescent="0.25">
      <c r="B17" s="22">
        <v>2016</v>
      </c>
      <c r="C17" s="90">
        <v>0.55961261614971869</v>
      </c>
      <c r="D17" s="91">
        <v>0.33801934720579019</v>
      </c>
      <c r="E17" s="91">
        <v>0.42995208426653636</v>
      </c>
      <c r="F17" s="90">
        <v>0.37449987833530768</v>
      </c>
      <c r="G17" s="91">
        <v>0.22163707087095949</v>
      </c>
      <c r="H17" s="91">
        <v>0.28724110893882498</v>
      </c>
    </row>
    <row r="18" spans="2:8" x14ac:dyDescent="0.25">
      <c r="B18" s="22">
        <v>2017</v>
      </c>
      <c r="C18" s="90">
        <v>0.47455768603858584</v>
      </c>
      <c r="D18" s="91">
        <v>0.32132547014186746</v>
      </c>
      <c r="E18" s="91">
        <v>0.38419727866340792</v>
      </c>
      <c r="F18" s="90">
        <v>0.35368256882848481</v>
      </c>
      <c r="G18" s="91">
        <v>0.20642402861697406</v>
      </c>
      <c r="H18" s="91">
        <v>0.26771812177116461</v>
      </c>
    </row>
    <row r="19" spans="2:8" x14ac:dyDescent="0.25">
      <c r="B19" s="22">
        <v>2018</v>
      </c>
      <c r="C19" s="92">
        <v>0.43871441482150914</v>
      </c>
      <c r="D19" s="93">
        <v>0.29220438780448466</v>
      </c>
      <c r="E19" s="93">
        <v>0.35323529411764704</v>
      </c>
      <c r="F19" s="92">
        <v>0.34432751780435988</v>
      </c>
      <c r="G19" s="93">
        <v>0.19080569431640321</v>
      </c>
      <c r="H19" s="93">
        <v>0.25482874609614831</v>
      </c>
    </row>
    <row r="20" spans="2:8" x14ac:dyDescent="0.25">
      <c r="B20" s="22">
        <v>2019</v>
      </c>
      <c r="C20" s="92">
        <v>0.42976533097188413</v>
      </c>
      <c r="D20" s="93">
        <v>0.29799126982559421</v>
      </c>
      <c r="E20" s="93">
        <v>0.35287270212643357</v>
      </c>
      <c r="F20" s="92">
        <v>0.32540462732156022</v>
      </c>
      <c r="G20" s="93">
        <v>0.18741251042010737</v>
      </c>
      <c r="H20" s="93">
        <v>0.24640104216693887</v>
      </c>
    </row>
    <row r="21" spans="2:8" x14ac:dyDescent="0.25">
      <c r="B21" s="22">
        <v>2020</v>
      </c>
      <c r="C21" s="92">
        <v>0.39587434272616973</v>
      </c>
      <c r="D21" s="93">
        <v>0.34425557658905953</v>
      </c>
      <c r="E21" s="93">
        <v>0.36592849217670903</v>
      </c>
      <c r="F21" s="92">
        <v>0.32176890492084226</v>
      </c>
      <c r="G21" s="93">
        <v>0.20381974204067974</v>
      </c>
      <c r="H21" s="93">
        <v>0.25461005359178007</v>
      </c>
    </row>
    <row r="22" spans="2:8" x14ac:dyDescent="0.25">
      <c r="B22" s="22">
        <v>2021</v>
      </c>
      <c r="C22" s="92">
        <v>0.44864477489698246</v>
      </c>
      <c r="D22" s="93">
        <v>0.31595092024539911</v>
      </c>
      <c r="E22" s="93">
        <v>0.37318804579427917</v>
      </c>
      <c r="F22" s="92">
        <v>0.34564018611063252</v>
      </c>
      <c r="G22" s="93">
        <v>0.19627466495848839</v>
      </c>
      <c r="H22" s="93">
        <v>0.2606777825248876</v>
      </c>
    </row>
    <row r="23" spans="2:8" x14ac:dyDescent="0.25">
      <c r="B23" s="22">
        <v>2022</v>
      </c>
      <c r="C23" s="92">
        <v>0.37348814707305272</v>
      </c>
      <c r="D23" s="93">
        <v>0.32659726474790773</v>
      </c>
      <c r="E23" s="93">
        <v>0.34695313402429934</v>
      </c>
      <c r="F23" s="92">
        <v>0.35506209725404808</v>
      </c>
      <c r="G23" s="93">
        <v>0.20121641674476731</v>
      </c>
      <c r="H23" s="93">
        <v>0.26819938154899386</v>
      </c>
    </row>
    <row r="24" spans="2:8" x14ac:dyDescent="0.25">
      <c r="B24" s="22">
        <v>2023</v>
      </c>
      <c r="C24" s="94">
        <v>0.3971644455515424</v>
      </c>
      <c r="D24" s="95">
        <v>0.27643652284618642</v>
      </c>
      <c r="E24" s="95">
        <v>0.3280957160494925</v>
      </c>
      <c r="F24" s="94">
        <v>0.35279853864355376</v>
      </c>
      <c r="G24" s="95">
        <v>0.16947118115245102</v>
      </c>
      <c r="H24" s="95">
        <v>0.26911322436468799</v>
      </c>
    </row>
    <row r="25" spans="2:8" x14ac:dyDescent="0.25">
      <c r="B25" s="36"/>
      <c r="C25" s="96"/>
      <c r="D25" s="96"/>
      <c r="E25" s="96"/>
      <c r="F25" s="96"/>
      <c r="G25" s="96"/>
      <c r="H25" s="96"/>
    </row>
    <row r="26" spans="2:8" x14ac:dyDescent="0.25">
      <c r="C26" s="203" t="s">
        <v>35</v>
      </c>
      <c r="D26" s="203"/>
      <c r="E26" s="203"/>
      <c r="F26" s="203"/>
      <c r="G26" s="203"/>
      <c r="H26" s="203"/>
    </row>
    <row r="27" spans="2:8" x14ac:dyDescent="0.25">
      <c r="B27" s="18"/>
      <c r="C27" s="202" t="s">
        <v>10</v>
      </c>
      <c r="D27" s="202"/>
      <c r="E27" s="202"/>
      <c r="F27" s="199" t="s">
        <v>11</v>
      </c>
      <c r="G27" s="199"/>
      <c r="H27" s="199"/>
    </row>
    <row r="28" spans="2:8" x14ac:dyDescent="0.25">
      <c r="B28" s="19"/>
      <c r="C28" s="20" t="s">
        <v>12</v>
      </c>
      <c r="D28" s="21" t="s">
        <v>13</v>
      </c>
      <c r="E28" s="21" t="s">
        <v>14</v>
      </c>
      <c r="F28" s="20" t="s">
        <v>12</v>
      </c>
      <c r="G28" s="21" t="s">
        <v>13</v>
      </c>
      <c r="H28" s="21" t="s">
        <v>14</v>
      </c>
    </row>
    <row r="29" spans="2:8" x14ac:dyDescent="0.25">
      <c r="B29" s="22">
        <v>2012</v>
      </c>
      <c r="C29" s="90">
        <v>1.2748693499587418</v>
      </c>
      <c r="D29" s="91">
        <v>0.86627981124856501</v>
      </c>
      <c r="E29" s="91">
        <v>1.0338861935386812</v>
      </c>
      <c r="F29" s="90">
        <v>1.0924186383295171</v>
      </c>
      <c r="G29" s="91">
        <v>0.7542992261392949</v>
      </c>
      <c r="H29" s="91">
        <v>0.91244771119186441</v>
      </c>
    </row>
    <row r="30" spans="2:8" x14ac:dyDescent="0.25">
      <c r="B30" s="22">
        <v>2013</v>
      </c>
      <c r="C30" s="90">
        <v>1.3319439181508148</v>
      </c>
      <c r="D30" s="91">
        <v>0.91331762749445622</v>
      </c>
      <c r="E30" s="91">
        <v>1.090163278373619</v>
      </c>
      <c r="F30" s="90">
        <v>1.0693893004788999</v>
      </c>
      <c r="G30" s="91">
        <v>0.75464895461592751</v>
      </c>
      <c r="H30" s="91">
        <v>0.90343303003478004</v>
      </c>
    </row>
    <row r="31" spans="2:8" x14ac:dyDescent="0.25">
      <c r="B31" s="22">
        <v>2014</v>
      </c>
      <c r="C31" s="90">
        <v>1.3318806252960684</v>
      </c>
      <c r="D31" s="91">
        <v>0.9730749691559617</v>
      </c>
      <c r="E31" s="91">
        <v>1.1287088024985616</v>
      </c>
      <c r="F31" s="90">
        <v>1.1335996976405163</v>
      </c>
      <c r="G31" s="91">
        <v>0.74052400706979082</v>
      </c>
      <c r="H31" s="91">
        <v>0.92090266697059475</v>
      </c>
    </row>
    <row r="32" spans="2:8" x14ac:dyDescent="0.25">
      <c r="B32" s="22">
        <v>2015</v>
      </c>
      <c r="C32" s="90">
        <v>1.3289156626506022</v>
      </c>
      <c r="D32" s="91">
        <v>0.92856660590102003</v>
      </c>
      <c r="E32" s="91">
        <v>1.1045741742650677</v>
      </c>
      <c r="F32" s="90">
        <v>1.1679751005390604</v>
      </c>
      <c r="G32" s="91">
        <v>0.82884792974124155</v>
      </c>
      <c r="H32" s="91">
        <v>0.98768648117905222</v>
      </c>
    </row>
    <row r="33" spans="2:8" x14ac:dyDescent="0.25">
      <c r="B33" s="22">
        <v>2016</v>
      </c>
      <c r="C33" s="90">
        <v>1.4673285198555959</v>
      </c>
      <c r="D33" s="91">
        <v>1.0693959432350097</v>
      </c>
      <c r="E33" s="91">
        <v>1.2490729043563307</v>
      </c>
      <c r="F33" s="90">
        <v>1.079843118128798</v>
      </c>
      <c r="G33" s="91">
        <v>0.80222704800628342</v>
      </c>
      <c r="H33" s="91">
        <v>0.93445383844787611</v>
      </c>
    </row>
    <row r="34" spans="2:8" x14ac:dyDescent="0.25">
      <c r="B34" s="22">
        <v>2017</v>
      </c>
      <c r="C34" s="90">
        <v>1.4823484991504625</v>
      </c>
      <c r="D34" s="91">
        <v>1.0845474271543702</v>
      </c>
      <c r="E34" s="91">
        <v>1.2638947995574088</v>
      </c>
      <c r="F34" s="90">
        <v>1.097035040431267</v>
      </c>
      <c r="G34" s="91">
        <v>0.78147895880122242</v>
      </c>
      <c r="H34" s="91">
        <v>0.93256189941614753</v>
      </c>
    </row>
    <row r="35" spans="2:8" x14ac:dyDescent="0.25">
      <c r="B35" s="22">
        <v>2018</v>
      </c>
      <c r="C35" s="92">
        <v>1.460750211525806</v>
      </c>
      <c r="D35" s="93">
        <v>1.0559987362767556</v>
      </c>
      <c r="E35" s="93">
        <v>1.2407932011331444</v>
      </c>
      <c r="F35" s="92">
        <v>1.0440542651355182</v>
      </c>
      <c r="G35" s="93">
        <v>0.73139015076104441</v>
      </c>
      <c r="H35" s="93">
        <v>0.88276483411835549</v>
      </c>
    </row>
    <row r="36" spans="2:8" x14ac:dyDescent="0.25">
      <c r="B36" s="22">
        <v>2019</v>
      </c>
      <c r="C36" s="92">
        <v>1.4069182925790236</v>
      </c>
      <c r="D36" s="93">
        <v>1.0383659521590556</v>
      </c>
      <c r="E36" s="93">
        <v>1.2141144923414455</v>
      </c>
      <c r="F36" s="92">
        <v>0.99212406185007695</v>
      </c>
      <c r="G36" s="93">
        <v>0.74438111042966937</v>
      </c>
      <c r="H36" s="93">
        <v>0.86809261918308023</v>
      </c>
    </row>
    <row r="37" spans="2:8" x14ac:dyDescent="0.25">
      <c r="B37" s="22">
        <v>2020</v>
      </c>
      <c r="C37" s="92">
        <v>1.3328891675811259</v>
      </c>
      <c r="D37" s="93">
        <v>1.0451762246117082</v>
      </c>
      <c r="E37" s="93">
        <v>1.1855449330783938</v>
      </c>
      <c r="F37" s="92">
        <v>0.99833289229955002</v>
      </c>
      <c r="G37" s="93">
        <v>0.74313213819728718</v>
      </c>
      <c r="H37" s="93">
        <v>0.87156631212600111</v>
      </c>
    </row>
    <row r="38" spans="2:8" x14ac:dyDescent="0.25">
      <c r="B38" s="22">
        <v>2021</v>
      </c>
      <c r="C38" s="92">
        <v>1.2784396338805755</v>
      </c>
      <c r="D38" s="93">
        <v>1.0851189596571595</v>
      </c>
      <c r="E38" s="93">
        <v>1.1826007326007326</v>
      </c>
      <c r="F38" s="92">
        <v>1.0145989101508046</v>
      </c>
      <c r="G38" s="93">
        <v>0.75291628890903572</v>
      </c>
      <c r="H38" s="93">
        <v>0.88518233837219218</v>
      </c>
    </row>
    <row r="39" spans="2:8" x14ac:dyDescent="0.25">
      <c r="B39" s="22">
        <v>2022</v>
      </c>
      <c r="C39" s="92">
        <v>1.3174656611904121</v>
      </c>
      <c r="D39" s="93">
        <v>1.1344301170890772</v>
      </c>
      <c r="E39" s="93">
        <v>1.2303323220207438</v>
      </c>
      <c r="F39" s="92">
        <v>1.0398700974269297</v>
      </c>
      <c r="G39" s="93">
        <v>0.74395492938539276</v>
      </c>
      <c r="H39" s="93">
        <v>0.89363440697169949</v>
      </c>
    </row>
    <row r="40" spans="2:8" x14ac:dyDescent="0.25">
      <c r="B40" s="22">
        <v>2023</v>
      </c>
      <c r="C40" s="94">
        <v>1.1539577530176415</v>
      </c>
      <c r="D40" s="95">
        <v>0.82404359790643722</v>
      </c>
      <c r="E40" s="95">
        <v>0.98300013980148182</v>
      </c>
      <c r="F40" s="94">
        <v>1.0316494740705455</v>
      </c>
      <c r="G40" s="95">
        <v>0.73468296653313991</v>
      </c>
      <c r="H40" s="95">
        <v>0.88477249316236284</v>
      </c>
    </row>
    <row r="42" spans="2:8" x14ac:dyDescent="0.25">
      <c r="B42" s="12" t="s">
        <v>242</v>
      </c>
    </row>
    <row r="43" spans="2:8" x14ac:dyDescent="0.25">
      <c r="B43" s="12" t="s">
        <v>72</v>
      </c>
    </row>
    <row r="44" spans="2:8" x14ac:dyDescent="0.25">
      <c r="B44" s="12" t="s">
        <v>236</v>
      </c>
    </row>
    <row r="45" spans="2:8" x14ac:dyDescent="0.25">
      <c r="B45" s="12" t="s">
        <v>237</v>
      </c>
    </row>
  </sheetData>
  <mergeCells count="6">
    <mergeCell ref="C10:H10"/>
    <mergeCell ref="C11:E11"/>
    <mergeCell ref="F11:H11"/>
    <mergeCell ref="C26:H26"/>
    <mergeCell ref="C27:E27"/>
    <mergeCell ref="F27:H27"/>
  </mergeCells>
  <pageMargins left="0.70000000000000007" right="0.70000000000000007" top="0.75" bottom="0.75" header="0.30000000000000004" footer="0.3000000000000000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7:N45"/>
  <sheetViews>
    <sheetView showGridLines="0" topLeftCell="A19" zoomScaleNormal="100" workbookViewId="0">
      <selection activeCell="A7" sqref="A7"/>
    </sheetView>
  </sheetViews>
  <sheetFormatPr baseColWidth="10" defaultColWidth="11.42578125" defaultRowHeight="15" x14ac:dyDescent="0.25"/>
  <cols>
    <col min="1" max="1" width="7.85546875" style="12" customWidth="1"/>
    <col min="2" max="2" width="31.7109375" style="12" customWidth="1"/>
    <col min="3" max="3" width="11.42578125" style="12" customWidth="1"/>
    <col min="4" max="16384" width="11.42578125" style="12"/>
  </cols>
  <sheetData>
    <row r="7" spans="1:14" x14ac:dyDescent="0.25">
      <c r="A7" s="15" t="s">
        <v>83</v>
      </c>
      <c r="B7" s="11" t="s">
        <v>275</v>
      </c>
    </row>
    <row r="8" spans="1:14" x14ac:dyDescent="0.25">
      <c r="B8" s="89"/>
    </row>
    <row r="9" spans="1:14" x14ac:dyDescent="0.25">
      <c r="C9" s="203" t="s">
        <v>36</v>
      </c>
      <c r="D9" s="203"/>
      <c r="E9" s="203"/>
      <c r="F9" s="203"/>
      <c r="G9" s="203"/>
      <c r="H9" s="203"/>
    </row>
    <row r="10" spans="1:14" ht="31.5" customHeight="1" x14ac:dyDescent="0.25">
      <c r="B10" s="18"/>
      <c r="C10" s="202" t="s">
        <v>10</v>
      </c>
      <c r="D10" s="202"/>
      <c r="E10" s="202"/>
      <c r="F10" s="199" t="s">
        <v>11</v>
      </c>
      <c r="G10" s="199"/>
      <c r="H10" s="199"/>
      <c r="N10" s="17"/>
    </row>
    <row r="11" spans="1:14" x14ac:dyDescent="0.25">
      <c r="B11" s="19"/>
      <c r="C11" s="20" t="s">
        <v>12</v>
      </c>
      <c r="D11" s="21" t="s">
        <v>13</v>
      </c>
      <c r="E11" s="21" t="s">
        <v>14</v>
      </c>
      <c r="F11" s="20" t="s">
        <v>12</v>
      </c>
      <c r="G11" s="21" t="s">
        <v>13</v>
      </c>
      <c r="H11" s="21" t="s">
        <v>14</v>
      </c>
      <c r="N11" s="17"/>
    </row>
    <row r="12" spans="1:14" x14ac:dyDescent="0.25">
      <c r="B12" s="22">
        <v>2012</v>
      </c>
      <c r="C12" s="90">
        <v>1.0870929776382894</v>
      </c>
      <c r="D12" s="91">
        <v>1.2255062473071956</v>
      </c>
      <c r="E12" s="91">
        <v>1.1832604921271628</v>
      </c>
      <c r="F12" s="90">
        <v>1.0149186223801223</v>
      </c>
      <c r="G12" s="91">
        <v>0.9776623013172373</v>
      </c>
      <c r="H12" s="91">
        <v>0.98897287624329211</v>
      </c>
    </row>
    <row r="13" spans="1:14" x14ac:dyDescent="0.25">
      <c r="B13" s="22">
        <v>2013</v>
      </c>
      <c r="C13" s="90">
        <v>1.0587753616595394</v>
      </c>
      <c r="D13" s="91">
        <v>1.0657330448973397</v>
      </c>
      <c r="E13" s="91">
        <v>1.0636850562399571</v>
      </c>
      <c r="F13" s="90">
        <v>0.99496094195461282</v>
      </c>
      <c r="G13" s="91">
        <v>0.97663920623818035</v>
      </c>
      <c r="H13" s="91">
        <v>0.98236297404656303</v>
      </c>
    </row>
    <row r="14" spans="1:14" x14ac:dyDescent="0.25">
      <c r="B14" s="22">
        <v>2014</v>
      </c>
      <c r="C14" s="90">
        <v>1.0581674041297935</v>
      </c>
      <c r="D14" s="91">
        <v>1.1148310628800127</v>
      </c>
      <c r="E14" s="91">
        <v>1.0981430200358366</v>
      </c>
      <c r="F14" s="90">
        <v>0.95432416130514686</v>
      </c>
      <c r="G14" s="91">
        <v>0.96381294313647004</v>
      </c>
      <c r="H14" s="91">
        <v>0.96086977825688002</v>
      </c>
    </row>
    <row r="15" spans="1:14" x14ac:dyDescent="0.25">
      <c r="B15" s="22">
        <v>2015</v>
      </c>
      <c r="C15" s="90">
        <v>1.1274443039206148</v>
      </c>
      <c r="D15" s="91">
        <v>1.0427458412297324</v>
      </c>
      <c r="E15" s="91">
        <v>1.0683341170938161</v>
      </c>
      <c r="F15" s="90">
        <v>0.96166174968796103</v>
      </c>
      <c r="G15" s="91">
        <v>0.92530038793778924</v>
      </c>
      <c r="H15" s="91">
        <v>0.93660166590623062</v>
      </c>
    </row>
    <row r="16" spans="1:14" x14ac:dyDescent="0.25">
      <c r="B16" s="22">
        <v>2016</v>
      </c>
      <c r="C16" s="90">
        <v>1.0697489039457955</v>
      </c>
      <c r="D16" s="91">
        <v>1.0930252065595774</v>
      </c>
      <c r="E16" s="91">
        <v>1.086130051064081</v>
      </c>
      <c r="F16" s="90">
        <v>0.92652335873688541</v>
      </c>
      <c r="G16" s="91">
        <v>0.89885504297385099</v>
      </c>
      <c r="H16" s="91">
        <v>0.90736687168164831</v>
      </c>
    </row>
    <row r="17" spans="2:8" x14ac:dyDescent="0.25">
      <c r="B17" s="22">
        <v>2017</v>
      </c>
      <c r="C17" s="90">
        <v>1.2852275005011025</v>
      </c>
      <c r="D17" s="91">
        <v>1.3229295294869066</v>
      </c>
      <c r="E17" s="91">
        <v>1.3116875354869557</v>
      </c>
      <c r="F17" s="90">
        <v>0.92997109309048109</v>
      </c>
      <c r="G17" s="91">
        <v>0.93044284924162812</v>
      </c>
      <c r="H17" s="91">
        <v>0.93029475007177498</v>
      </c>
    </row>
    <row r="18" spans="2:8" x14ac:dyDescent="0.25">
      <c r="B18" s="22">
        <v>2018</v>
      </c>
      <c r="C18" s="92">
        <v>1.2668154906337956</v>
      </c>
      <c r="D18" s="93">
        <v>1.2809070075986004</v>
      </c>
      <c r="E18" s="93">
        <v>1.2767796224698655</v>
      </c>
      <c r="F18" s="92">
        <v>0.92458350922033361</v>
      </c>
      <c r="G18" s="93">
        <v>0.91893062656427182</v>
      </c>
      <c r="H18" s="93">
        <v>0.92071807192787103</v>
      </c>
    </row>
    <row r="19" spans="2:8" x14ac:dyDescent="0.25">
      <c r="B19" s="22">
        <v>2019</v>
      </c>
      <c r="C19" s="92">
        <v>1.3572011423908608</v>
      </c>
      <c r="D19" s="93">
        <v>1.2339460988188322</v>
      </c>
      <c r="E19" s="93">
        <v>1.269646655636965</v>
      </c>
      <c r="F19" s="92">
        <v>0.91834984275407405</v>
      </c>
      <c r="G19" s="93">
        <v>0.94796111203310673</v>
      </c>
      <c r="H19" s="93">
        <v>0.93839146763676962</v>
      </c>
    </row>
    <row r="20" spans="2:8" x14ac:dyDescent="0.25">
      <c r="B20" s="22">
        <v>2020</v>
      </c>
      <c r="C20" s="92">
        <v>1.4496776876689541</v>
      </c>
      <c r="D20" s="93">
        <v>1.1504843517138599</v>
      </c>
      <c r="E20" s="93">
        <v>1.2294146689341159</v>
      </c>
      <c r="F20" s="92">
        <v>0.88864754468315554</v>
      </c>
      <c r="G20" s="93">
        <v>0.89427061762525684</v>
      </c>
      <c r="H20" s="93">
        <v>0.89247909061005271</v>
      </c>
    </row>
    <row r="21" spans="2:8" x14ac:dyDescent="0.25">
      <c r="B21" s="22">
        <v>2021</v>
      </c>
      <c r="C21" s="92">
        <v>1.502635114188281</v>
      </c>
      <c r="D21" s="93">
        <v>1.2317178710514931</v>
      </c>
      <c r="E21" s="93">
        <v>1.3017990323184259</v>
      </c>
      <c r="F21" s="92">
        <v>0.89854598157931687</v>
      </c>
      <c r="G21" s="93">
        <v>0.94227342542515502</v>
      </c>
      <c r="H21" s="93">
        <v>0.92841121680016858</v>
      </c>
    </row>
    <row r="22" spans="2:8" x14ac:dyDescent="0.25">
      <c r="B22" s="22">
        <v>2022</v>
      </c>
      <c r="C22" s="92">
        <v>1.2494448556624727</v>
      </c>
      <c r="D22" s="93">
        <v>1.1190430560879006</v>
      </c>
      <c r="E22" s="93">
        <v>1.155520279752456</v>
      </c>
      <c r="F22" s="92">
        <v>0.96638787373378132</v>
      </c>
      <c r="G22" s="93">
        <v>0.91615118444386712</v>
      </c>
      <c r="H22" s="93">
        <v>0.93180053911650895</v>
      </c>
    </row>
    <row r="23" spans="2:8" x14ac:dyDescent="0.25">
      <c r="B23" s="22">
        <v>2023</v>
      </c>
      <c r="C23" s="94">
        <v>1.1045007032348804</v>
      </c>
      <c r="D23" s="95">
        <v>1.0830182337618686</v>
      </c>
      <c r="E23" s="95">
        <v>1.0891372713979526</v>
      </c>
      <c r="F23" s="94">
        <v>0.93060476861587427</v>
      </c>
      <c r="G23" s="95">
        <v>0.87404649915921373</v>
      </c>
      <c r="H23" s="95">
        <v>0.89178127069320068</v>
      </c>
    </row>
    <row r="25" spans="2:8" x14ac:dyDescent="0.25">
      <c r="C25" s="203" t="s">
        <v>37</v>
      </c>
      <c r="D25" s="203"/>
      <c r="E25" s="203"/>
      <c r="F25" s="203"/>
      <c r="G25" s="203"/>
      <c r="H25" s="203"/>
    </row>
    <row r="26" spans="2:8" x14ac:dyDescent="0.25">
      <c r="B26" s="18"/>
      <c r="C26" s="202" t="s">
        <v>10</v>
      </c>
      <c r="D26" s="202"/>
      <c r="E26" s="202"/>
      <c r="F26" s="199" t="s">
        <v>11</v>
      </c>
      <c r="G26" s="199"/>
      <c r="H26" s="199"/>
    </row>
    <row r="27" spans="2:8" x14ac:dyDescent="0.25">
      <c r="B27" s="19"/>
      <c r="C27" s="20" t="s">
        <v>12</v>
      </c>
      <c r="D27" s="21" t="s">
        <v>13</v>
      </c>
      <c r="E27" s="21" t="s">
        <v>14</v>
      </c>
      <c r="F27" s="20" t="s">
        <v>12</v>
      </c>
      <c r="G27" s="21" t="s">
        <v>13</v>
      </c>
      <c r="H27" s="21" t="s">
        <v>14</v>
      </c>
    </row>
    <row r="28" spans="2:8" x14ac:dyDescent="0.25">
      <c r="B28" s="22">
        <v>2012</v>
      </c>
      <c r="C28" s="90">
        <v>0.79401879291651611</v>
      </c>
      <c r="D28" s="91">
        <v>0.68291372253092764</v>
      </c>
      <c r="E28" s="91">
        <v>0.72597022450665949</v>
      </c>
      <c r="F28" s="90">
        <v>0.71581062516659499</v>
      </c>
      <c r="G28" s="91">
        <v>0.60434835558575239</v>
      </c>
      <c r="H28" s="91">
        <v>0.64722762319812266</v>
      </c>
    </row>
    <row r="29" spans="2:8" x14ac:dyDescent="0.25">
      <c r="B29" s="22">
        <v>2013</v>
      </c>
      <c r="C29" s="90">
        <v>0.82799201626873542</v>
      </c>
      <c r="D29" s="91">
        <v>0.68639641008261931</v>
      </c>
      <c r="E29" s="91">
        <v>0.74062056085548833</v>
      </c>
      <c r="F29" s="90">
        <v>0.70983128070050527</v>
      </c>
      <c r="G29" s="91">
        <v>0.61188579061258963</v>
      </c>
      <c r="H29" s="91">
        <v>0.64984779837159279</v>
      </c>
    </row>
    <row r="30" spans="2:8" x14ac:dyDescent="0.25">
      <c r="B30" s="22">
        <v>2014</v>
      </c>
      <c r="C30" s="90">
        <v>0.84320239344134928</v>
      </c>
      <c r="D30" s="91">
        <v>0.73120372070252726</v>
      </c>
      <c r="E30" s="91">
        <v>0.77449147388101736</v>
      </c>
      <c r="F30" s="90">
        <v>0.69575889494932774</v>
      </c>
      <c r="G30" s="91">
        <v>0.60189403068745184</v>
      </c>
      <c r="H30" s="91">
        <v>0.63809011137526461</v>
      </c>
    </row>
    <row r="31" spans="2:8" x14ac:dyDescent="0.25">
      <c r="B31" s="22">
        <v>2015</v>
      </c>
      <c r="C31" s="90">
        <v>0.84432454788134026</v>
      </c>
      <c r="D31" s="91">
        <v>0.67428794762812028</v>
      </c>
      <c r="E31" s="91">
        <v>0.74125268379358844</v>
      </c>
      <c r="F31" s="90">
        <v>0.70332253617327978</v>
      </c>
      <c r="G31" s="91">
        <v>0.60047062980869614</v>
      </c>
      <c r="H31" s="91">
        <v>0.64056453523036327</v>
      </c>
    </row>
    <row r="32" spans="2:8" x14ac:dyDescent="0.25">
      <c r="B32" s="22">
        <v>2016</v>
      </c>
      <c r="C32" s="90">
        <v>0.85328947368421038</v>
      </c>
      <c r="D32" s="91">
        <v>0.68431394495641062</v>
      </c>
      <c r="E32" s="91">
        <v>0.75042584923801392</v>
      </c>
      <c r="F32" s="90">
        <v>0.67764608043406316</v>
      </c>
      <c r="G32" s="91">
        <v>0.59238288698467545</v>
      </c>
      <c r="H32" s="91">
        <v>0.62573933891058764</v>
      </c>
    </row>
    <row r="33" spans="2:8" x14ac:dyDescent="0.25">
      <c r="B33" s="22">
        <v>2017</v>
      </c>
      <c r="C33" s="90">
        <v>0.82004971002485505</v>
      </c>
      <c r="D33" s="91">
        <v>0.71446074100253276</v>
      </c>
      <c r="E33" s="91">
        <v>0.75566091954022985</v>
      </c>
      <c r="F33" s="90">
        <v>0.67178847747461667</v>
      </c>
      <c r="G33" s="91">
        <v>0.58643883643730366</v>
      </c>
      <c r="H33" s="91">
        <v>0.61953459039224601</v>
      </c>
    </row>
    <row r="34" spans="2:8" x14ac:dyDescent="0.25">
      <c r="B34" s="22">
        <v>2018</v>
      </c>
      <c r="C34" s="92">
        <v>0.78306239795556198</v>
      </c>
      <c r="D34" s="91">
        <v>0.68545554713862722</v>
      </c>
      <c r="E34" s="93">
        <v>0.72378967617826218</v>
      </c>
      <c r="F34" s="92">
        <v>0.66243664627696264</v>
      </c>
      <c r="G34" s="93">
        <v>0.57796638628026653</v>
      </c>
      <c r="H34" s="93">
        <v>0.61073536202158019</v>
      </c>
    </row>
    <row r="35" spans="2:8" x14ac:dyDescent="0.25">
      <c r="B35" s="22">
        <v>2019</v>
      </c>
      <c r="C35" s="92">
        <v>0.78625795377706897</v>
      </c>
      <c r="D35" s="93">
        <v>0.66392534466413045</v>
      </c>
      <c r="E35" s="93">
        <v>0.71251015658353178</v>
      </c>
      <c r="F35" s="92">
        <v>0.63823646791668909</v>
      </c>
      <c r="G35" s="93">
        <v>0.58684706491010885</v>
      </c>
      <c r="H35" s="93">
        <v>0.6073281337798031</v>
      </c>
    </row>
    <row r="36" spans="2:8" x14ac:dyDescent="0.25">
      <c r="B36" s="22">
        <v>2020</v>
      </c>
      <c r="C36" s="92">
        <v>0.76737693614301805</v>
      </c>
      <c r="D36" s="93">
        <v>0.68343664250653202</v>
      </c>
      <c r="E36" s="93">
        <v>0.71650522745040868</v>
      </c>
      <c r="F36" s="92">
        <v>0.62723088062892207</v>
      </c>
      <c r="G36" s="93">
        <v>0.57247489054854483</v>
      </c>
      <c r="H36" s="93">
        <v>0.59432282118572077</v>
      </c>
    </row>
    <row r="37" spans="2:8" x14ac:dyDescent="0.25">
      <c r="B37" s="22">
        <v>2021</v>
      </c>
      <c r="C37" s="92">
        <v>0.7945260261701379</v>
      </c>
      <c r="D37" s="93">
        <v>0.70189923901092988</v>
      </c>
      <c r="E37" s="93">
        <v>0.73918783164185264</v>
      </c>
      <c r="F37" s="92">
        <v>0.64862672251404629</v>
      </c>
      <c r="G37" s="93">
        <v>0.59886327292541397</v>
      </c>
      <c r="H37" s="93">
        <v>0.61864340247837324</v>
      </c>
    </row>
    <row r="38" spans="2:8" x14ac:dyDescent="0.25">
      <c r="B38" s="22">
        <v>2022</v>
      </c>
      <c r="C38" s="92">
        <v>0.73442963526502891</v>
      </c>
      <c r="D38" s="93">
        <v>0.68844170187757758</v>
      </c>
      <c r="E38" s="93">
        <v>0.70725925216412644</v>
      </c>
      <c r="F38" s="92">
        <v>0.67833149190265385</v>
      </c>
      <c r="G38" s="93">
        <v>0.59584555709673837</v>
      </c>
      <c r="H38" s="93">
        <v>0.62847780996040181</v>
      </c>
    </row>
    <row r="39" spans="2:8" x14ac:dyDescent="0.25">
      <c r="B39" s="22">
        <v>2023</v>
      </c>
      <c r="C39" s="94">
        <v>0.68726295431140572</v>
      </c>
      <c r="D39" s="95">
        <v>0.60462705436156805</v>
      </c>
      <c r="E39" s="95">
        <v>0.63781294760838447</v>
      </c>
      <c r="F39" s="94">
        <v>0.66531372065915406</v>
      </c>
      <c r="G39" s="95">
        <v>0.57929034187937101</v>
      </c>
      <c r="H39" s="95">
        <v>0.61339825426450645</v>
      </c>
    </row>
    <row r="40" spans="2:8" ht="13.5" customHeight="1" x14ac:dyDescent="0.25">
      <c r="D40" s="93"/>
    </row>
    <row r="41" spans="2:8" x14ac:dyDescent="0.25">
      <c r="B41" s="12" t="s">
        <v>242</v>
      </c>
    </row>
    <row r="42" spans="2:8" x14ac:dyDescent="0.25">
      <c r="B42" s="12" t="s">
        <v>72</v>
      </c>
    </row>
    <row r="43" spans="2:8" x14ac:dyDescent="0.25">
      <c r="B43" s="12" t="s">
        <v>236</v>
      </c>
    </row>
    <row r="44" spans="2:8" x14ac:dyDescent="0.25">
      <c r="B44" s="12" t="s">
        <v>238</v>
      </c>
    </row>
    <row r="45" spans="2:8" x14ac:dyDescent="0.25">
      <c r="B45" s="12" t="s">
        <v>239</v>
      </c>
    </row>
  </sheetData>
  <mergeCells count="6">
    <mergeCell ref="C9:H9"/>
    <mergeCell ref="C10:E10"/>
    <mergeCell ref="F10:H10"/>
    <mergeCell ref="C25:H25"/>
    <mergeCell ref="C26:E26"/>
    <mergeCell ref="F26:H26"/>
  </mergeCells>
  <pageMargins left="0.70000000000000007" right="0.70000000000000007" top="0.75" bottom="0.75" header="0.30000000000000004" footer="0.30000000000000004"/>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64CFC-3407-419C-B4CB-C6430C99C140}">
  <dimension ref="A7:I31"/>
  <sheetViews>
    <sheetView showGridLines="0" topLeftCell="A7" zoomScaleNormal="100" workbookViewId="0">
      <selection activeCell="A7" sqref="A7"/>
    </sheetView>
  </sheetViews>
  <sheetFormatPr baseColWidth="10" defaultColWidth="11.42578125" defaultRowHeight="15" x14ac:dyDescent="0.25"/>
  <cols>
    <col min="1" max="2" width="7.85546875" style="12" customWidth="1"/>
    <col min="3" max="3" width="37.28515625" style="12" bestFit="1" customWidth="1"/>
    <col min="4" max="16384" width="11.42578125" style="12"/>
  </cols>
  <sheetData>
    <row r="7" spans="1:9" x14ac:dyDescent="0.25">
      <c r="A7" s="15" t="s">
        <v>84</v>
      </c>
      <c r="B7" s="11" t="s">
        <v>325</v>
      </c>
    </row>
    <row r="8" spans="1:9" x14ac:dyDescent="0.25">
      <c r="B8" s="16" t="s">
        <v>326</v>
      </c>
    </row>
    <row r="10" spans="1:9" x14ac:dyDescent="0.25">
      <c r="D10" s="203"/>
      <c r="E10" s="203"/>
      <c r="F10" s="203"/>
      <c r="G10" s="203"/>
      <c r="H10" s="203"/>
      <c r="I10" s="203"/>
    </row>
    <row r="11" spans="1:9" customFormat="1" ht="31.5" customHeight="1" x14ac:dyDescent="0.25">
      <c r="B11" s="12"/>
      <c r="C11" s="12"/>
      <c r="D11" s="192" t="s">
        <v>12</v>
      </c>
      <c r="E11" s="192" t="s">
        <v>13</v>
      </c>
    </row>
    <row r="12" spans="1:9" customFormat="1" x14ac:dyDescent="0.25">
      <c r="B12" s="206">
        <v>2022</v>
      </c>
      <c r="C12" s="97" t="s">
        <v>38</v>
      </c>
      <c r="D12" s="30">
        <v>0.43761321898773631</v>
      </c>
      <c r="E12" s="30">
        <v>0.56238678101226369</v>
      </c>
    </row>
    <row r="13" spans="1:9" customFormat="1" x14ac:dyDescent="0.25">
      <c r="B13" s="207"/>
      <c r="C13" s="193" t="s">
        <v>39</v>
      </c>
      <c r="D13" s="30">
        <v>0.42971439906524717</v>
      </c>
      <c r="E13" s="30">
        <v>0.57028560093475278</v>
      </c>
    </row>
    <row r="14" spans="1:9" customFormat="1" x14ac:dyDescent="0.25">
      <c r="B14" s="207"/>
      <c r="C14" s="194" t="s">
        <v>327</v>
      </c>
      <c r="D14" s="30">
        <v>0.43580646212421242</v>
      </c>
      <c r="E14" s="30">
        <v>0.56419353787578763</v>
      </c>
    </row>
    <row r="15" spans="1:9" customFormat="1" x14ac:dyDescent="0.25">
      <c r="B15" s="207"/>
      <c r="C15" s="193" t="s">
        <v>328</v>
      </c>
      <c r="D15" s="30">
        <v>0.41480789913895183</v>
      </c>
      <c r="E15" s="30">
        <v>0.58519210086104811</v>
      </c>
    </row>
    <row r="16" spans="1:9" customFormat="1" x14ac:dyDescent="0.25">
      <c r="B16" s="207"/>
      <c r="C16" s="194" t="s">
        <v>329</v>
      </c>
      <c r="D16" s="30">
        <v>0.43278403241368135</v>
      </c>
      <c r="E16" s="30">
        <v>0.56721596758631865</v>
      </c>
    </row>
    <row r="17" spans="2:5" customFormat="1" x14ac:dyDescent="0.25">
      <c r="B17" s="208"/>
      <c r="C17" s="98" t="s">
        <v>330</v>
      </c>
      <c r="D17" s="30">
        <v>0.43587717312648111</v>
      </c>
      <c r="E17" s="30">
        <v>0.56412282687351889</v>
      </c>
    </row>
    <row r="18" spans="2:5" customFormat="1" x14ac:dyDescent="0.25">
      <c r="B18" s="206">
        <v>2023</v>
      </c>
      <c r="C18" s="97" t="s">
        <v>38</v>
      </c>
      <c r="D18" s="30">
        <v>0.42904352106684657</v>
      </c>
      <c r="E18" s="30">
        <v>0.57095647893315338</v>
      </c>
    </row>
    <row r="19" spans="2:5" customFormat="1" x14ac:dyDescent="0.25">
      <c r="B19" s="207"/>
      <c r="C19" s="193" t="s">
        <v>39</v>
      </c>
      <c r="D19" s="30">
        <v>0.4252682576154509</v>
      </c>
      <c r="E19" s="30">
        <v>0.57473174238454905</v>
      </c>
    </row>
    <row r="20" spans="2:5" customFormat="1" x14ac:dyDescent="0.25">
      <c r="B20" s="207"/>
      <c r="C20" s="194" t="s">
        <v>327</v>
      </c>
      <c r="D20" s="30">
        <v>0.42933742732694657</v>
      </c>
      <c r="E20" s="30">
        <v>0.57066257267305343</v>
      </c>
    </row>
    <row r="21" spans="2:5" customFormat="1" x14ac:dyDescent="0.25">
      <c r="B21" s="207"/>
      <c r="C21" s="193" t="s">
        <v>328</v>
      </c>
      <c r="D21" s="30">
        <v>0.40857809251584076</v>
      </c>
      <c r="E21" s="30">
        <v>0.59142190748415924</v>
      </c>
    </row>
    <row r="22" spans="2:5" customFormat="1" x14ac:dyDescent="0.25">
      <c r="B22" s="207"/>
      <c r="C22" s="194" t="s">
        <v>329</v>
      </c>
      <c r="D22" s="30">
        <v>0.43116227269312468</v>
      </c>
      <c r="E22" s="30">
        <v>0.56883772730687532</v>
      </c>
    </row>
    <row r="23" spans="2:5" customFormat="1" x14ac:dyDescent="0.25">
      <c r="B23" s="208"/>
      <c r="C23" s="98" t="s">
        <v>330</v>
      </c>
      <c r="D23" s="195">
        <v>0.42526378861874781</v>
      </c>
      <c r="E23" s="195">
        <v>0.57473621138125219</v>
      </c>
    </row>
    <row r="24" spans="2:5" customFormat="1" x14ac:dyDescent="0.25"/>
    <row r="25" spans="2:5" customFormat="1" x14ac:dyDescent="0.25"/>
    <row r="26" spans="2:5" customFormat="1" x14ac:dyDescent="0.25"/>
    <row r="27" spans="2:5" customFormat="1" x14ac:dyDescent="0.25"/>
    <row r="28" spans="2:5" customFormat="1" x14ac:dyDescent="0.25"/>
    <row r="29" spans="2:5" customFormat="1" x14ac:dyDescent="0.25"/>
    <row r="30" spans="2:5" x14ac:dyDescent="0.25">
      <c r="B30" s="12" t="s">
        <v>240</v>
      </c>
    </row>
    <row r="31" spans="2:5" x14ac:dyDescent="0.25">
      <c r="B31" s="12" t="s">
        <v>241</v>
      </c>
    </row>
  </sheetData>
  <mergeCells count="3">
    <mergeCell ref="D10:I10"/>
    <mergeCell ref="B12:B17"/>
    <mergeCell ref="B18:B2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63C1E-4FEF-40F4-AC30-2ADBED0A0A6D}">
  <dimension ref="A7:I31"/>
  <sheetViews>
    <sheetView showGridLines="0" topLeftCell="A10" zoomScaleNormal="100" workbookViewId="0">
      <selection activeCell="A7" sqref="A7"/>
    </sheetView>
  </sheetViews>
  <sheetFormatPr baseColWidth="10" defaultColWidth="11.42578125" defaultRowHeight="15" x14ac:dyDescent="0.25"/>
  <cols>
    <col min="1" max="2" width="7.85546875" style="12" customWidth="1"/>
    <col min="3" max="3" width="37.28515625" style="12" bestFit="1" customWidth="1"/>
    <col min="4" max="16384" width="11.42578125" style="12"/>
  </cols>
  <sheetData>
    <row r="7" spans="1:9" x14ac:dyDescent="0.25">
      <c r="A7" s="15" t="s">
        <v>85</v>
      </c>
      <c r="B7" s="11" t="s">
        <v>331</v>
      </c>
    </row>
    <row r="8" spans="1:9" x14ac:dyDescent="0.25">
      <c r="B8" s="16" t="s">
        <v>326</v>
      </c>
    </row>
    <row r="10" spans="1:9" x14ac:dyDescent="0.25">
      <c r="D10" s="203"/>
      <c r="E10" s="203"/>
      <c r="F10" s="203"/>
      <c r="G10" s="203"/>
      <c r="H10" s="203"/>
      <c r="I10" s="203"/>
    </row>
    <row r="11" spans="1:9" customFormat="1" ht="31.5" customHeight="1" x14ac:dyDescent="0.25">
      <c r="B11" s="12"/>
      <c r="C11" s="12"/>
      <c r="D11" s="192" t="s">
        <v>12</v>
      </c>
      <c r="E11" s="192" t="s">
        <v>13</v>
      </c>
    </row>
    <row r="12" spans="1:9" customFormat="1" x14ac:dyDescent="0.25">
      <c r="B12" s="206">
        <v>2022</v>
      </c>
      <c r="C12" s="97" t="s">
        <v>38</v>
      </c>
      <c r="D12" s="30">
        <v>0.58751305879495441</v>
      </c>
      <c r="E12" s="30">
        <v>0.41248694120504559</v>
      </c>
    </row>
    <row r="13" spans="1:9" customFormat="1" x14ac:dyDescent="0.25">
      <c r="B13" s="207"/>
      <c r="C13" s="193" t="s">
        <v>39</v>
      </c>
      <c r="D13" s="30">
        <v>0.33466279286743505</v>
      </c>
      <c r="E13" s="30">
        <v>0.66533720713256495</v>
      </c>
    </row>
    <row r="14" spans="1:9" customFormat="1" x14ac:dyDescent="0.25">
      <c r="B14" s="207"/>
      <c r="C14" s="194" t="s">
        <v>327</v>
      </c>
      <c r="D14" s="30">
        <v>0.627472802541992</v>
      </c>
      <c r="E14" s="30">
        <v>0.372527197458008</v>
      </c>
    </row>
    <row r="15" spans="1:9" customFormat="1" x14ac:dyDescent="0.25">
      <c r="B15" s="207"/>
      <c r="C15" s="193" t="s">
        <v>328</v>
      </c>
      <c r="D15" s="30">
        <v>0.53467769016477062</v>
      </c>
      <c r="E15" s="30">
        <v>0.46532230983522938</v>
      </c>
    </row>
    <row r="16" spans="1:9" customFormat="1" x14ac:dyDescent="0.25">
      <c r="B16" s="207"/>
      <c r="C16" s="194" t="s">
        <v>329</v>
      </c>
      <c r="D16" s="30">
        <v>0.58381739120580844</v>
      </c>
      <c r="E16" s="30">
        <v>0.41618260879419156</v>
      </c>
    </row>
    <row r="17" spans="2:5" customFormat="1" x14ac:dyDescent="0.25">
      <c r="B17" s="208"/>
      <c r="C17" s="98" t="s">
        <v>330</v>
      </c>
      <c r="D17" s="30">
        <v>0.54686389396671409</v>
      </c>
      <c r="E17" s="30">
        <v>0.45313610603328591</v>
      </c>
    </row>
    <row r="18" spans="2:5" customFormat="1" x14ac:dyDescent="0.25">
      <c r="B18" s="206">
        <v>2023</v>
      </c>
      <c r="C18" s="97" t="s">
        <v>38</v>
      </c>
      <c r="D18" s="30">
        <v>0.38227974714066476</v>
      </c>
      <c r="E18" s="30">
        <v>0.61772025285933529</v>
      </c>
    </row>
    <row r="19" spans="2:5" customFormat="1" x14ac:dyDescent="0.25">
      <c r="B19" s="207"/>
      <c r="C19" s="193" t="s">
        <v>39</v>
      </c>
      <c r="D19" s="30">
        <v>0.26296325952121125</v>
      </c>
      <c r="E19" s="30">
        <v>0.73703674047878875</v>
      </c>
    </row>
    <row r="20" spans="2:5" customFormat="1" x14ac:dyDescent="0.25">
      <c r="B20" s="207"/>
      <c r="C20" s="194" t="s">
        <v>327</v>
      </c>
      <c r="D20" s="30">
        <v>0.55101596495208627</v>
      </c>
      <c r="E20" s="30">
        <v>0.44898403504791373</v>
      </c>
    </row>
    <row r="21" spans="2:5" customFormat="1" x14ac:dyDescent="0.25">
      <c r="B21" s="207"/>
      <c r="C21" s="193" t="s">
        <v>328</v>
      </c>
      <c r="D21" s="30">
        <v>0.50260676777563174</v>
      </c>
      <c r="E21" s="30">
        <v>0.49739323222436826</v>
      </c>
    </row>
    <row r="22" spans="2:5" customFormat="1" x14ac:dyDescent="0.25">
      <c r="B22" s="207"/>
      <c r="C22" s="194" t="s">
        <v>329</v>
      </c>
      <c r="D22" s="30">
        <v>0.53115205236180874</v>
      </c>
      <c r="E22" s="30">
        <v>0.46884794763819126</v>
      </c>
    </row>
    <row r="23" spans="2:5" customFormat="1" x14ac:dyDescent="0.25">
      <c r="B23" s="208"/>
      <c r="C23" s="98" t="s">
        <v>330</v>
      </c>
      <c r="D23" s="195">
        <v>0.57733945648475582</v>
      </c>
      <c r="E23" s="195">
        <v>0.42266054351524418</v>
      </c>
    </row>
    <row r="24" spans="2:5" customFormat="1" x14ac:dyDescent="0.25"/>
    <row r="25" spans="2:5" customFormat="1" x14ac:dyDescent="0.25"/>
    <row r="26" spans="2:5" customFormat="1" x14ac:dyDescent="0.25"/>
    <row r="27" spans="2:5" customFormat="1" x14ac:dyDescent="0.25"/>
    <row r="28" spans="2:5" customFormat="1" x14ac:dyDescent="0.25"/>
    <row r="30" spans="2:5" x14ac:dyDescent="0.25">
      <c r="B30" s="12" t="s">
        <v>240</v>
      </c>
    </row>
    <row r="31" spans="2:5" x14ac:dyDescent="0.25">
      <c r="B31" s="12" t="s">
        <v>241</v>
      </c>
    </row>
  </sheetData>
  <mergeCells count="3">
    <mergeCell ref="D10:I10"/>
    <mergeCell ref="B12:B17"/>
    <mergeCell ref="B18:B2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44B74-615F-4820-8702-AC8FF44ACFAB}">
  <dimension ref="A7:O22"/>
  <sheetViews>
    <sheetView showGridLines="0" topLeftCell="A13" zoomScaleNormal="100" workbookViewId="0">
      <selection activeCell="D32" sqref="D32"/>
    </sheetView>
  </sheetViews>
  <sheetFormatPr baseColWidth="10" defaultColWidth="11.42578125" defaultRowHeight="15" x14ac:dyDescent="0.25"/>
  <cols>
    <col min="1" max="2" width="7.85546875" style="12" customWidth="1"/>
    <col min="3" max="3" width="14.140625" style="12" bestFit="1" customWidth="1"/>
    <col min="4" max="16384" width="11.42578125" style="12"/>
  </cols>
  <sheetData>
    <row r="7" spans="1:15" x14ac:dyDescent="0.25">
      <c r="A7" s="15" t="s">
        <v>94</v>
      </c>
      <c r="B7" s="11" t="s">
        <v>332</v>
      </c>
    </row>
    <row r="8" spans="1:15" x14ac:dyDescent="0.25">
      <c r="B8" s="16" t="s">
        <v>326</v>
      </c>
    </row>
    <row r="10" spans="1:15" x14ac:dyDescent="0.25">
      <c r="D10" s="203"/>
      <c r="E10" s="203"/>
      <c r="F10" s="203"/>
      <c r="G10" s="203"/>
      <c r="H10" s="203"/>
      <c r="I10" s="203"/>
      <c r="J10" s="203"/>
      <c r="K10" s="203"/>
      <c r="L10" s="203"/>
      <c r="M10" s="203"/>
      <c r="N10" s="203"/>
      <c r="O10" s="203"/>
    </row>
    <row r="11" spans="1:15" customFormat="1" ht="31.5" customHeight="1" x14ac:dyDescent="0.25">
      <c r="B11" s="12"/>
      <c r="C11" s="12"/>
      <c r="D11" s="192" t="s">
        <v>12</v>
      </c>
      <c r="E11" s="192" t="s">
        <v>13</v>
      </c>
    </row>
    <row r="12" spans="1:15" customFormat="1" x14ac:dyDescent="0.25">
      <c r="B12" s="206">
        <v>2022</v>
      </c>
      <c r="C12" s="97" t="s">
        <v>42</v>
      </c>
      <c r="D12" s="30">
        <v>0.39563208944158462</v>
      </c>
      <c r="E12" s="30">
        <v>0.60436791055841543</v>
      </c>
    </row>
    <row r="13" spans="1:15" customFormat="1" x14ac:dyDescent="0.25">
      <c r="B13" s="207"/>
      <c r="C13" s="193" t="s">
        <v>43</v>
      </c>
      <c r="D13" s="30">
        <v>0.30690019158291698</v>
      </c>
      <c r="E13" s="30">
        <v>0.69309980841708296</v>
      </c>
    </row>
    <row r="14" spans="1:15" customFormat="1" x14ac:dyDescent="0.25">
      <c r="B14" s="207"/>
      <c r="C14" s="194" t="s">
        <v>200</v>
      </c>
      <c r="D14" s="30">
        <v>0.22828234117493526</v>
      </c>
      <c r="E14" s="30">
        <v>0.77171765882506471</v>
      </c>
    </row>
    <row r="15" spans="1:15" customFormat="1" x14ac:dyDescent="0.25">
      <c r="B15" s="207"/>
      <c r="C15" s="193" t="s">
        <v>44</v>
      </c>
      <c r="D15" s="30">
        <v>0.29323681431490028</v>
      </c>
      <c r="E15" s="30">
        <v>0.70676318568509977</v>
      </c>
    </row>
    <row r="16" spans="1:15" customFormat="1" x14ac:dyDescent="0.25">
      <c r="B16" s="206">
        <v>2023</v>
      </c>
      <c r="C16" s="97" t="s">
        <v>42</v>
      </c>
      <c r="D16" s="30">
        <v>0.373</v>
      </c>
      <c r="E16" s="30">
        <v>0.627</v>
      </c>
    </row>
    <row r="17" spans="2:5" customFormat="1" x14ac:dyDescent="0.25">
      <c r="B17" s="207"/>
      <c r="C17" s="193" t="s">
        <v>43</v>
      </c>
      <c r="D17" s="30">
        <v>0.26900000000000002</v>
      </c>
      <c r="E17" s="30">
        <v>0.73099999999999998</v>
      </c>
    </row>
    <row r="18" spans="2:5" customFormat="1" x14ac:dyDescent="0.25">
      <c r="B18" s="207"/>
      <c r="C18" s="194" t="s">
        <v>200</v>
      </c>
      <c r="D18" s="30">
        <v>0.154</v>
      </c>
      <c r="E18" s="30">
        <v>0.84599999999999997</v>
      </c>
    </row>
    <row r="19" spans="2:5" customFormat="1" x14ac:dyDescent="0.25">
      <c r="B19" s="208"/>
      <c r="C19" s="196" t="s">
        <v>44</v>
      </c>
      <c r="D19" s="195">
        <v>0.28799999999999998</v>
      </c>
      <c r="E19" s="195">
        <v>0.71199999999999997</v>
      </c>
    </row>
    <row r="20" spans="2:5" customFormat="1" x14ac:dyDescent="0.25"/>
    <row r="21" spans="2:5" x14ac:dyDescent="0.25">
      <c r="B21" s="12" t="s">
        <v>240</v>
      </c>
    </row>
    <row r="22" spans="2:5" x14ac:dyDescent="0.25">
      <c r="B22" s="12" t="s">
        <v>241</v>
      </c>
    </row>
  </sheetData>
  <mergeCells count="3">
    <mergeCell ref="D10:O10"/>
    <mergeCell ref="B12:B15"/>
    <mergeCell ref="B16:B19"/>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0E23A-2C18-4B8E-A089-EF59A0A803C1}">
  <dimension ref="A7:P21"/>
  <sheetViews>
    <sheetView showGridLines="0" topLeftCell="A7" zoomScaleNormal="100" workbookViewId="0">
      <selection activeCell="N24" sqref="N24"/>
    </sheetView>
  </sheetViews>
  <sheetFormatPr baseColWidth="10" defaultColWidth="11.42578125" defaultRowHeight="15" x14ac:dyDescent="0.25"/>
  <cols>
    <col min="1" max="1" width="7.85546875" style="12" customWidth="1"/>
    <col min="2" max="2" width="25.28515625" style="12" customWidth="1"/>
    <col min="3" max="3" width="12.42578125" style="12" customWidth="1"/>
    <col min="4" max="16384" width="11.42578125" style="12"/>
  </cols>
  <sheetData>
    <row r="7" spans="1:16" x14ac:dyDescent="0.25">
      <c r="A7" s="15" t="s">
        <v>95</v>
      </c>
      <c r="B7" s="11" t="s">
        <v>276</v>
      </c>
      <c r="P7" s="17"/>
    </row>
    <row r="8" spans="1:16" x14ac:dyDescent="0.25">
      <c r="P8" s="50"/>
    </row>
    <row r="9" spans="1:16" ht="16.5" customHeight="1" x14ac:dyDescent="0.25">
      <c r="C9" s="18"/>
    </row>
    <row r="10" spans="1:16" x14ac:dyDescent="0.25">
      <c r="B10" s="18"/>
      <c r="C10" s="199" t="s">
        <v>10</v>
      </c>
      <c r="D10" s="200"/>
      <c r="E10" s="201"/>
      <c r="F10" s="199" t="s">
        <v>11</v>
      </c>
      <c r="G10" s="200"/>
      <c r="H10" s="200"/>
    </row>
    <row r="11" spans="1:16" x14ac:dyDescent="0.25">
      <c r="B11" s="19"/>
      <c r="C11" s="20" t="s">
        <v>12</v>
      </c>
      <c r="D11" s="21" t="s">
        <v>13</v>
      </c>
      <c r="E11" s="21" t="s">
        <v>14</v>
      </c>
      <c r="F11" s="20" t="s">
        <v>12</v>
      </c>
      <c r="G11" s="21" t="s">
        <v>13</v>
      </c>
      <c r="H11" s="21" t="s">
        <v>14</v>
      </c>
    </row>
    <row r="12" spans="1:16" x14ac:dyDescent="0.25">
      <c r="B12" s="69" t="s">
        <v>29</v>
      </c>
      <c r="C12" s="70">
        <v>0.3138761061946902</v>
      </c>
      <c r="D12" s="71">
        <v>0.28800579135868304</v>
      </c>
      <c r="E12" s="71">
        <v>0.3014166177334115</v>
      </c>
      <c r="F12" s="70">
        <v>0.18093677516578974</v>
      </c>
      <c r="G12" s="71">
        <v>0.12396980507729716</v>
      </c>
      <c r="H12" s="71">
        <v>0.15430521682591328</v>
      </c>
    </row>
    <row r="13" spans="1:16" x14ac:dyDescent="0.25">
      <c r="B13" s="69" t="s">
        <v>28</v>
      </c>
      <c r="C13" s="70">
        <v>0.30273293848952876</v>
      </c>
      <c r="D13" s="70">
        <v>0.25104997260941037</v>
      </c>
      <c r="E13" s="71">
        <v>0.27379836772247867</v>
      </c>
      <c r="F13" s="70">
        <v>0.22213951763506082</v>
      </c>
      <c r="G13" s="71">
        <v>0.16608053125282862</v>
      </c>
      <c r="H13" s="71">
        <v>0.19156345351253851</v>
      </c>
    </row>
    <row r="14" spans="1:16" x14ac:dyDescent="0.25">
      <c r="B14" s="69" t="s">
        <v>31</v>
      </c>
      <c r="C14" s="70">
        <v>0.29303421787709505</v>
      </c>
      <c r="D14" s="70">
        <v>0.38416333910947026</v>
      </c>
      <c r="E14" s="71">
        <v>0.35669175306562811</v>
      </c>
      <c r="F14" s="70">
        <v>0.26603719633166006</v>
      </c>
      <c r="G14" s="71">
        <v>0.26661711206052469</v>
      </c>
      <c r="H14" s="71">
        <v>0.26643228327443996</v>
      </c>
      <c r="I14"/>
    </row>
    <row r="15" spans="1:16" x14ac:dyDescent="0.25">
      <c r="B15" s="69" t="s">
        <v>54</v>
      </c>
      <c r="C15" s="70">
        <v>0.51515151515151514</v>
      </c>
      <c r="D15" s="70">
        <v>0.42028985507246364</v>
      </c>
      <c r="E15" s="71">
        <v>0.44322344322344315</v>
      </c>
      <c r="F15" s="70">
        <v>0.60558170813718915</v>
      </c>
      <c r="G15" s="71">
        <v>0.65681381957773521</v>
      </c>
      <c r="H15" s="71">
        <v>0.6295034952500449</v>
      </c>
      <c r="I15"/>
    </row>
    <row r="16" spans="1:16" x14ac:dyDescent="0.25">
      <c r="B16" s="69" t="s">
        <v>55</v>
      </c>
      <c r="C16" s="101">
        <v>0.3040397569545551</v>
      </c>
      <c r="D16" s="100">
        <v>0.30694353869915936</v>
      </c>
      <c r="E16" s="101">
        <v>0.30573930587772341</v>
      </c>
      <c r="F16" s="101">
        <v>0.22953751230020483</v>
      </c>
      <c r="G16" s="100">
        <v>0.21413746226643043</v>
      </c>
      <c r="H16" s="101">
        <v>0.2203931234721597</v>
      </c>
      <c r="I16"/>
    </row>
    <row r="17" spans="2:9" x14ac:dyDescent="0.25">
      <c r="I17"/>
    </row>
    <row r="18" spans="2:9" x14ac:dyDescent="0.25">
      <c r="B18" s="12" t="s">
        <v>242</v>
      </c>
      <c r="I18"/>
    </row>
    <row r="19" spans="2:9" x14ac:dyDescent="0.25">
      <c r="B19" s="12" t="s">
        <v>72</v>
      </c>
      <c r="I19"/>
    </row>
    <row r="20" spans="2:9" x14ac:dyDescent="0.25">
      <c r="B20" s="12" t="s">
        <v>243</v>
      </c>
    </row>
    <row r="21" spans="2:9" x14ac:dyDescent="0.25">
      <c r="B21" s="12" t="s">
        <v>244</v>
      </c>
    </row>
  </sheetData>
  <mergeCells count="2">
    <mergeCell ref="C10:E10"/>
    <mergeCell ref="F10:H10"/>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4D018-3B2A-4091-B38D-8719C31E4831}">
  <dimension ref="A7:O25"/>
  <sheetViews>
    <sheetView showGridLines="0" topLeftCell="A15" zoomScaleNormal="100" workbookViewId="0">
      <selection activeCell="I29" sqref="I28:I29"/>
    </sheetView>
  </sheetViews>
  <sheetFormatPr baseColWidth="10" defaultColWidth="11.42578125" defaultRowHeight="15" x14ac:dyDescent="0.25"/>
  <cols>
    <col min="1" max="1" width="7.85546875" style="12" customWidth="1"/>
    <col min="2" max="2" width="30.7109375" style="12" customWidth="1"/>
    <col min="3" max="11" width="11.140625" style="12" customWidth="1"/>
    <col min="12" max="21" width="11.42578125" style="12"/>
    <col min="22" max="23" width="15.85546875" style="12" customWidth="1"/>
    <col min="24" max="16384" width="11.42578125" style="12"/>
  </cols>
  <sheetData>
    <row r="7" spans="1:15" x14ac:dyDescent="0.25">
      <c r="A7" s="15" t="s">
        <v>122</v>
      </c>
      <c r="B7" s="11" t="s">
        <v>305</v>
      </c>
    </row>
    <row r="8" spans="1:15" x14ac:dyDescent="0.25">
      <c r="B8" s="16" t="s">
        <v>66</v>
      </c>
      <c r="C8" s="11"/>
      <c r="D8" s="11"/>
      <c r="E8" s="11"/>
      <c r="F8" s="11"/>
      <c r="G8" s="11"/>
      <c r="H8" s="11"/>
      <c r="I8" s="11"/>
      <c r="J8" s="11"/>
    </row>
    <row r="9" spans="1:15" ht="16.5" customHeight="1" x14ac:dyDescent="0.25">
      <c r="C9" s="16"/>
      <c r="D9" s="16"/>
      <c r="E9" s="16"/>
      <c r="F9" s="16"/>
      <c r="G9" s="16"/>
      <c r="H9" s="16"/>
      <c r="I9" s="16"/>
      <c r="J9" s="16"/>
      <c r="K9" s="18"/>
    </row>
    <row r="10" spans="1:15" ht="16.5" customHeight="1" x14ac:dyDescent="0.25">
      <c r="B10" s="16"/>
      <c r="C10" s="16"/>
      <c r="D10" s="16"/>
      <c r="E10" s="16"/>
      <c r="F10" s="16"/>
      <c r="G10" s="16"/>
      <c r="H10" s="16"/>
      <c r="I10" s="16"/>
      <c r="J10" s="16"/>
    </row>
    <row r="11" spans="1:15" x14ac:dyDescent="0.25">
      <c r="C11" s="209" t="s">
        <v>67</v>
      </c>
      <c r="D11" s="210"/>
      <c r="E11" s="210"/>
      <c r="F11" s="210"/>
      <c r="G11" s="210" t="s">
        <v>68</v>
      </c>
      <c r="H11" s="210"/>
      <c r="I11" s="210"/>
      <c r="J11" s="211"/>
    </row>
    <row r="12" spans="1:15" ht="31.5" customHeight="1" x14ac:dyDescent="0.25">
      <c r="B12" s="19"/>
      <c r="C12" s="102" t="s">
        <v>220</v>
      </c>
      <c r="D12" s="102" t="s">
        <v>221</v>
      </c>
      <c r="E12" s="102" t="s">
        <v>303</v>
      </c>
      <c r="F12" s="102" t="s">
        <v>304</v>
      </c>
      <c r="G12" s="102" t="s">
        <v>220</v>
      </c>
      <c r="H12" s="102" t="s">
        <v>221</v>
      </c>
      <c r="I12" s="102" t="s">
        <v>303</v>
      </c>
      <c r="J12" s="102" t="s">
        <v>304</v>
      </c>
      <c r="O12" s="17"/>
    </row>
    <row r="13" spans="1:15" x14ac:dyDescent="0.25">
      <c r="B13" s="65" t="s">
        <v>81</v>
      </c>
      <c r="C13" s="103">
        <v>0.50040032025620496</v>
      </c>
      <c r="D13" s="103">
        <v>0.49959967974379504</v>
      </c>
      <c r="E13" s="103">
        <v>0.51362510322047894</v>
      </c>
      <c r="F13" s="103">
        <v>0.48637489677952106</v>
      </c>
      <c r="G13" s="103">
        <v>0.48071838818488466</v>
      </c>
      <c r="H13" s="103">
        <v>0.51928161181511534</v>
      </c>
      <c r="I13" s="103">
        <v>0.49087810745789895</v>
      </c>
      <c r="J13" s="103">
        <v>0.50912189254210105</v>
      </c>
      <c r="O13" s="50"/>
    </row>
    <row r="14" spans="1:15" x14ac:dyDescent="0.25">
      <c r="B14" s="65" t="s">
        <v>69</v>
      </c>
      <c r="C14" s="103">
        <v>0.5178018575851393</v>
      </c>
      <c r="D14" s="103">
        <v>0.4821981424148607</v>
      </c>
      <c r="E14" s="103">
        <v>0.50674763832658565</v>
      </c>
      <c r="F14" s="103">
        <v>0.4932523616734143</v>
      </c>
      <c r="G14" s="103">
        <v>0.51964534803666262</v>
      </c>
      <c r="H14" s="103">
        <v>0.4803576453121165</v>
      </c>
      <c r="I14" s="103">
        <v>0.51520597179983407</v>
      </c>
      <c r="J14" s="103">
        <v>0.48479402820016587</v>
      </c>
    </row>
    <row r="15" spans="1:15" x14ac:dyDescent="0.25">
      <c r="B15" s="65" t="s">
        <v>70</v>
      </c>
      <c r="C15" s="103">
        <v>0.44776612096266744</v>
      </c>
      <c r="D15" s="103">
        <v>0.55223387903733268</v>
      </c>
      <c r="E15" s="103">
        <v>0.45496364271518586</v>
      </c>
      <c r="F15" s="103">
        <v>0.5450363572848137</v>
      </c>
      <c r="G15" s="103">
        <v>0.45145523365107221</v>
      </c>
      <c r="H15" s="103">
        <v>0.54854173489814273</v>
      </c>
      <c r="I15" s="103">
        <v>0.45499687355121127</v>
      </c>
      <c r="J15" s="103">
        <v>0.54500312644878868</v>
      </c>
    </row>
    <row r="16" spans="1:15" x14ac:dyDescent="0.25">
      <c r="B16" s="65" t="s">
        <v>71</v>
      </c>
      <c r="C16" s="104">
        <v>0.25783067921745906</v>
      </c>
      <c r="D16" s="104">
        <v>0.74216932078254094</v>
      </c>
      <c r="E16" s="104">
        <v>0.26448944783982203</v>
      </c>
      <c r="F16" s="104">
        <v>0.73551055216017913</v>
      </c>
      <c r="G16" s="104">
        <v>0.2759168121586239</v>
      </c>
      <c r="H16" s="104">
        <v>0.72408010170212678</v>
      </c>
      <c r="I16" s="104">
        <v>0.28592613936989686</v>
      </c>
      <c r="J16" s="104">
        <v>0.71407386063010159</v>
      </c>
    </row>
    <row r="19" spans="2:2" x14ac:dyDescent="0.25">
      <c r="B19" s="12" t="s">
        <v>315</v>
      </c>
    </row>
    <row r="20" spans="2:2" x14ac:dyDescent="0.25">
      <c r="B20" s="12" t="s">
        <v>72</v>
      </c>
    </row>
    <row r="21" spans="2:2" x14ac:dyDescent="0.25">
      <c r="B21" s="12" t="s">
        <v>245</v>
      </c>
    </row>
    <row r="22" spans="2:2" x14ac:dyDescent="0.25">
      <c r="B22" s="44" t="s">
        <v>346</v>
      </c>
    </row>
    <row r="23" spans="2:2" x14ac:dyDescent="0.25">
      <c r="B23" s="12" t="s">
        <v>246</v>
      </c>
    </row>
    <row r="24" spans="2:2" x14ac:dyDescent="0.25">
      <c r="B24" s="12" t="s">
        <v>349</v>
      </c>
    </row>
    <row r="25" spans="2:2" ht="15" customHeight="1" x14ac:dyDescent="0.25">
      <c r="B25" s="12" t="s">
        <v>248</v>
      </c>
    </row>
  </sheetData>
  <sortState ref="A6:B24">
    <sortCondition ref="B6:B24"/>
  </sortState>
  <mergeCells count="2">
    <mergeCell ref="C11:F11"/>
    <mergeCell ref="G11:J11"/>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035D2-F0A7-41E0-AEBA-2F43B35AC76F}">
  <dimension ref="A7:V25"/>
  <sheetViews>
    <sheetView showGridLines="0" topLeftCell="A13" zoomScaleNormal="100" workbookViewId="0">
      <selection activeCell="J33" sqref="J33"/>
    </sheetView>
  </sheetViews>
  <sheetFormatPr baseColWidth="10" defaultRowHeight="15" x14ac:dyDescent="0.25"/>
  <cols>
    <col min="1" max="1" width="7.85546875" customWidth="1"/>
    <col min="2" max="2" width="32.85546875" customWidth="1"/>
    <col min="3" max="3" width="12.28515625" customWidth="1"/>
    <col min="4" max="4" width="14.5703125" customWidth="1"/>
    <col min="5" max="13" width="11.140625" customWidth="1"/>
    <col min="14" max="14" width="14.85546875" customWidth="1"/>
    <col min="25" max="25" width="15.85546875" customWidth="1"/>
    <col min="26" max="26" width="23.42578125" customWidth="1"/>
    <col min="27" max="34" width="19" customWidth="1"/>
  </cols>
  <sheetData>
    <row r="7" spans="1:19" x14ac:dyDescent="0.25">
      <c r="A7" s="2" t="s">
        <v>123</v>
      </c>
      <c r="B7" s="1" t="s">
        <v>306</v>
      </c>
    </row>
    <row r="8" spans="1:19" x14ac:dyDescent="0.25">
      <c r="B8" s="5" t="s">
        <v>66</v>
      </c>
      <c r="C8" s="1"/>
      <c r="E8" s="1"/>
      <c r="F8" s="1"/>
      <c r="G8" s="1"/>
      <c r="H8" s="1"/>
      <c r="I8" s="1"/>
      <c r="J8" s="1"/>
      <c r="K8" s="1"/>
      <c r="L8" s="1"/>
      <c r="M8" s="1"/>
      <c r="S8" s="3"/>
    </row>
    <row r="9" spans="1:19" ht="16.5" customHeight="1" x14ac:dyDescent="0.25">
      <c r="C9" s="5"/>
      <c r="E9" s="5"/>
      <c r="F9" s="5"/>
      <c r="G9" s="5"/>
      <c r="H9" s="5"/>
      <c r="I9" s="5"/>
      <c r="J9" s="5"/>
      <c r="K9" s="5"/>
      <c r="L9" s="5"/>
      <c r="M9" s="5"/>
      <c r="N9" s="4"/>
      <c r="S9" s="6"/>
    </row>
    <row r="10" spans="1:19" ht="16.5" customHeight="1" x14ac:dyDescent="0.25"/>
    <row r="11" spans="1:19" x14ac:dyDescent="0.25">
      <c r="B11" s="213" t="s">
        <v>75</v>
      </c>
      <c r="C11" s="215" t="s">
        <v>67</v>
      </c>
      <c r="D11" s="215"/>
      <c r="E11" s="215"/>
      <c r="F11" s="215"/>
      <c r="G11" s="215"/>
      <c r="H11" s="216"/>
      <c r="I11" s="170" t="s">
        <v>68</v>
      </c>
      <c r="J11" s="171"/>
      <c r="K11" s="171"/>
      <c r="L11" s="171"/>
      <c r="M11" s="171"/>
      <c r="N11" s="171"/>
    </row>
    <row r="12" spans="1:19" ht="31.5" customHeight="1" x14ac:dyDescent="0.25">
      <c r="B12" s="214"/>
      <c r="C12" s="7" t="s">
        <v>175</v>
      </c>
      <c r="D12" s="7" t="s">
        <v>174</v>
      </c>
      <c r="E12" s="7" t="s">
        <v>201</v>
      </c>
      <c r="F12" s="7" t="s">
        <v>215</v>
      </c>
      <c r="G12" s="7" t="s">
        <v>222</v>
      </c>
      <c r="H12" s="7" t="s">
        <v>307</v>
      </c>
      <c r="I12" s="7" t="s">
        <v>175</v>
      </c>
      <c r="J12" s="7" t="s">
        <v>174</v>
      </c>
      <c r="K12" s="7" t="s">
        <v>201</v>
      </c>
      <c r="L12" s="7" t="s">
        <v>215</v>
      </c>
      <c r="M12" s="7" t="s">
        <v>222</v>
      </c>
      <c r="N12" s="7" t="s">
        <v>307</v>
      </c>
    </row>
    <row r="13" spans="1:19" x14ac:dyDescent="0.25">
      <c r="B13" s="8" t="s">
        <v>55</v>
      </c>
      <c r="C13" s="9">
        <v>1.6887149316361867</v>
      </c>
      <c r="D13" s="9">
        <v>1.6900125518557232</v>
      </c>
      <c r="E13" s="9">
        <v>1.6845250982538771</v>
      </c>
      <c r="F13" s="9">
        <v>1.639064266830107</v>
      </c>
      <c r="G13" s="9">
        <v>1.6070996742479722</v>
      </c>
      <c r="H13" s="9">
        <v>1.5862611472532153</v>
      </c>
      <c r="I13" s="9">
        <v>1.6798146901567721</v>
      </c>
      <c r="J13" s="9">
        <v>1.6336901785574394</v>
      </c>
      <c r="K13" s="10">
        <v>1.5942283784218485</v>
      </c>
      <c r="L13" s="10">
        <v>1.5711842938235554</v>
      </c>
      <c r="M13" s="10">
        <v>1.540203281708471</v>
      </c>
      <c r="N13" s="9">
        <v>1.501096678430057</v>
      </c>
    </row>
    <row r="16" spans="1:19" x14ac:dyDescent="0.25">
      <c r="B16" t="s">
        <v>313</v>
      </c>
    </row>
    <row r="17" spans="2:22" x14ac:dyDescent="0.25">
      <c r="B17" t="s">
        <v>72</v>
      </c>
    </row>
    <row r="18" spans="2:22" x14ac:dyDescent="0.25">
      <c r="B18" t="s">
        <v>186</v>
      </c>
    </row>
    <row r="19" spans="2:22" x14ac:dyDescent="0.25">
      <c r="B19" t="s">
        <v>187</v>
      </c>
    </row>
    <row r="20" spans="2:22" x14ac:dyDescent="0.25">
      <c r="B20" t="s">
        <v>188</v>
      </c>
    </row>
    <row r="21" spans="2:22" x14ac:dyDescent="0.25">
      <c r="B21" t="s">
        <v>189</v>
      </c>
    </row>
    <row r="22" spans="2:22" ht="15" customHeight="1" x14ac:dyDescent="0.25">
      <c r="B22" t="s">
        <v>190</v>
      </c>
      <c r="S22" s="212"/>
      <c r="T22" s="212"/>
      <c r="U22" s="212"/>
      <c r="V22" s="212"/>
    </row>
    <row r="23" spans="2:22" x14ac:dyDescent="0.25">
      <c r="B23" t="s">
        <v>191</v>
      </c>
    </row>
    <row r="24" spans="2:22" x14ac:dyDescent="0.25">
      <c r="B24" t="s">
        <v>249</v>
      </c>
    </row>
    <row r="25" spans="2:22" x14ac:dyDescent="0.25">
      <c r="B25" t="s">
        <v>250</v>
      </c>
    </row>
  </sheetData>
  <mergeCells count="3">
    <mergeCell ref="S22:V22"/>
    <mergeCell ref="B11:B12"/>
    <mergeCell ref="C11:H11"/>
  </mergeCells>
  <phoneticPr fontId="9"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BBDBA-2EA5-4326-B7E4-C8CA7BF84501}">
  <dimension ref="A7:P57"/>
  <sheetViews>
    <sheetView showGridLines="0" topLeftCell="A4" zoomScaleNormal="100" workbookViewId="0">
      <selection activeCell="A7" sqref="A7"/>
    </sheetView>
  </sheetViews>
  <sheetFormatPr baseColWidth="10" defaultColWidth="11.42578125" defaultRowHeight="15" x14ac:dyDescent="0.25"/>
  <cols>
    <col min="1" max="1" width="7.7109375" style="12" customWidth="1"/>
    <col min="2" max="2" width="11.42578125" style="12" customWidth="1"/>
    <col min="3" max="4" width="12.140625" style="12" bestFit="1" customWidth="1"/>
    <col min="5" max="5" width="13.140625" style="12" bestFit="1" customWidth="1"/>
    <col min="6" max="6" width="12.28515625" style="12" bestFit="1" customWidth="1"/>
    <col min="7" max="7" width="15.140625" style="12" bestFit="1" customWidth="1"/>
    <col min="8" max="16384" width="11.42578125" style="12"/>
  </cols>
  <sheetData>
    <row r="7" spans="1:16" x14ac:dyDescent="0.25">
      <c r="A7" s="15" t="s">
        <v>1</v>
      </c>
      <c r="B7" s="11" t="s">
        <v>262</v>
      </c>
    </row>
    <row r="8" spans="1:16" x14ac:dyDescent="0.25">
      <c r="B8" s="16" t="s">
        <v>137</v>
      </c>
    </row>
    <row r="10" spans="1:16" x14ac:dyDescent="0.25">
      <c r="P10" s="17"/>
    </row>
    <row r="11" spans="1:16" x14ac:dyDescent="0.25">
      <c r="B11" s="18"/>
      <c r="C11" s="199" t="s">
        <v>10</v>
      </c>
      <c r="D11" s="201"/>
      <c r="E11" s="199" t="s">
        <v>11</v>
      </c>
      <c r="F11" s="201"/>
      <c r="G11" s="199" t="s">
        <v>197</v>
      </c>
      <c r="H11" s="200"/>
      <c r="P11" s="17"/>
    </row>
    <row r="12" spans="1:16" x14ac:dyDescent="0.25">
      <c r="B12" s="19"/>
      <c r="C12" s="20" t="s">
        <v>12</v>
      </c>
      <c r="D12" s="21" t="s">
        <v>13</v>
      </c>
      <c r="E12" s="20" t="s">
        <v>12</v>
      </c>
      <c r="F12" s="21" t="s">
        <v>13</v>
      </c>
      <c r="G12" s="20" t="s">
        <v>12</v>
      </c>
      <c r="H12" s="21" t="s">
        <v>13</v>
      </c>
    </row>
    <row r="13" spans="1:16" x14ac:dyDescent="0.25">
      <c r="B13" s="22">
        <v>2012</v>
      </c>
      <c r="C13" s="23">
        <v>4225.3215140729999</v>
      </c>
      <c r="D13" s="24">
        <v>4152.4876486860003</v>
      </c>
      <c r="E13" s="23">
        <v>23966.965</v>
      </c>
      <c r="F13" s="24">
        <v>23298.356</v>
      </c>
      <c r="G13" s="23">
        <v>258295.10800000001</v>
      </c>
      <c r="H13" s="24">
        <v>245752.856</v>
      </c>
    </row>
    <row r="14" spans="1:16" x14ac:dyDescent="0.25">
      <c r="B14" s="22">
        <v>2013</v>
      </c>
      <c r="C14" s="23">
        <v>4237.0448244730005</v>
      </c>
      <c r="D14" s="24">
        <v>4156.11431885</v>
      </c>
      <c r="E14" s="23">
        <v>23933.397000000001</v>
      </c>
      <c r="F14" s="24">
        <v>23196.385999999999</v>
      </c>
      <c r="G14" s="23">
        <v>258781.33799999999</v>
      </c>
      <c r="H14" s="24">
        <v>246381.67</v>
      </c>
    </row>
    <row r="15" spans="1:16" x14ac:dyDescent="0.25">
      <c r="B15" s="22">
        <v>2014</v>
      </c>
      <c r="C15" s="23">
        <v>4238.4009285500006</v>
      </c>
      <c r="D15" s="24">
        <v>4150.4740812979999</v>
      </c>
      <c r="E15" s="23">
        <v>23785.665000000001</v>
      </c>
      <c r="F15" s="24">
        <v>22985.675999999999</v>
      </c>
      <c r="G15" s="23">
        <v>259724.44099999999</v>
      </c>
      <c r="H15" s="24">
        <v>247510.65</v>
      </c>
    </row>
    <row r="16" spans="1:16" x14ac:dyDescent="0.25">
      <c r="B16" s="22">
        <v>2015</v>
      </c>
      <c r="C16" s="23">
        <v>4245.9584168729998</v>
      </c>
      <c r="D16" s="24">
        <v>4153.6594942640004</v>
      </c>
      <c r="E16" s="23">
        <v>23733.999</v>
      </c>
      <c r="F16" s="24">
        <v>22890.383000000002</v>
      </c>
      <c r="G16" s="23">
        <v>260301.22200000001</v>
      </c>
      <c r="H16" s="24">
        <v>248218.98300000001</v>
      </c>
    </row>
    <row r="17" spans="2:8" x14ac:dyDescent="0.25">
      <c r="B17" s="22">
        <v>2016</v>
      </c>
      <c r="C17" s="23">
        <v>4249.5125099999996</v>
      </c>
      <c r="D17" s="24">
        <v>4155.7906400000002</v>
      </c>
      <c r="E17" s="23">
        <v>23713.398000000001</v>
      </c>
      <c r="F17" s="24">
        <v>22843.61</v>
      </c>
      <c r="G17" s="23">
        <v>260886.459</v>
      </c>
      <c r="H17" s="24">
        <v>249295.41500000001</v>
      </c>
    </row>
    <row r="18" spans="2:8" x14ac:dyDescent="0.25">
      <c r="B18" s="22">
        <v>2017</v>
      </c>
      <c r="C18" s="23">
        <v>4252.8050000000003</v>
      </c>
      <c r="D18" s="24">
        <v>4156.0200000000004</v>
      </c>
      <c r="E18" s="23">
        <v>23739.271000000001</v>
      </c>
      <c r="F18" s="24">
        <v>22832.861000000001</v>
      </c>
      <c r="G18" s="23">
        <v>261414.44099999999</v>
      </c>
      <c r="H18" s="24">
        <v>249964.13099999999</v>
      </c>
    </row>
    <row r="19" spans="2:8" x14ac:dyDescent="0.25">
      <c r="B19" s="22">
        <v>2018</v>
      </c>
      <c r="C19" s="23">
        <v>4256.2169999999996</v>
      </c>
      <c r="D19" s="24">
        <v>4153.8770000000004</v>
      </c>
      <c r="E19" s="23">
        <v>23826.378000000001</v>
      </c>
      <c r="F19" s="24">
        <v>22896.601999999999</v>
      </c>
      <c r="G19" s="23">
        <v>261841.054</v>
      </c>
      <c r="H19" s="24">
        <v>250530.946</v>
      </c>
    </row>
    <row r="20" spans="2:8" x14ac:dyDescent="0.25">
      <c r="B20" s="22">
        <v>2019</v>
      </c>
      <c r="C20" s="25">
        <v>4267.174</v>
      </c>
      <c r="D20" s="26">
        <v>4160.2309999999998</v>
      </c>
      <c r="E20" s="25">
        <v>23927.800999999999</v>
      </c>
      <c r="F20" s="26">
        <v>23009.258999999998</v>
      </c>
      <c r="G20" s="25">
        <v>228372.753</v>
      </c>
      <c r="H20" s="26">
        <v>218073.69099999999</v>
      </c>
    </row>
    <row r="21" spans="2:8" x14ac:dyDescent="0.25">
      <c r="B21" s="22">
        <v>2020</v>
      </c>
      <c r="C21" s="25">
        <v>4294.7330000000002</v>
      </c>
      <c r="D21" s="26">
        <v>4183.3509999999997</v>
      </c>
      <c r="E21" s="25">
        <v>24133.300999999999</v>
      </c>
      <c r="F21" s="26">
        <v>23199.312999999998</v>
      </c>
      <c r="G21" s="25">
        <v>228763.75700000001</v>
      </c>
      <c r="H21" s="26">
        <v>218556.15900000001</v>
      </c>
    </row>
    <row r="22" spans="2:8" x14ac:dyDescent="0.25">
      <c r="B22" s="22">
        <v>2021</v>
      </c>
      <c r="C22" s="25">
        <v>4316.6670000000004</v>
      </c>
      <c r="D22" s="26">
        <v>4201.3860000000004</v>
      </c>
      <c r="E22" s="25">
        <v>24195.806</v>
      </c>
      <c r="F22" s="26">
        <v>23236.999</v>
      </c>
      <c r="G22" s="25">
        <v>228673.217</v>
      </c>
      <c r="H22" s="26">
        <v>218534.272</v>
      </c>
    </row>
    <row r="23" spans="2:8" x14ac:dyDescent="0.25">
      <c r="B23" s="22">
        <v>2022</v>
      </c>
      <c r="C23" s="25">
        <v>4314.6139999999996</v>
      </c>
      <c r="D23" s="26">
        <v>4195.1360000000004</v>
      </c>
      <c r="E23" s="25">
        <v>24198.277999999998</v>
      </c>
      <c r="F23" s="26">
        <v>23289.121999999999</v>
      </c>
      <c r="G23" s="25">
        <v>228390.29699999999</v>
      </c>
      <c r="H23" s="26">
        <v>218344.99400000001</v>
      </c>
    </row>
    <row r="24" spans="2:8" x14ac:dyDescent="0.25">
      <c r="B24" s="22">
        <v>2023</v>
      </c>
      <c r="C24" s="27">
        <f>4354316/1000</f>
        <v>4354.3159999999998</v>
      </c>
      <c r="D24" s="28">
        <f>4229831/1000</f>
        <v>4229.8310000000001</v>
      </c>
      <c r="E24" s="27">
        <f>24519768/1000</f>
        <v>24519.768</v>
      </c>
      <c r="F24" s="28">
        <f>23565593/1000</f>
        <v>23565.593000000001</v>
      </c>
      <c r="G24" s="27">
        <f>229431102/1000</f>
        <v>229431.10200000001</v>
      </c>
      <c r="H24" s="28">
        <f>219371976/1000</f>
        <v>219371.976</v>
      </c>
    </row>
    <row r="26" spans="2:8" x14ac:dyDescent="0.25">
      <c r="B26" s="12" t="s">
        <v>228</v>
      </c>
    </row>
    <row r="49" spans="6:7" x14ac:dyDescent="0.25">
      <c r="F49" s="29"/>
      <c r="G49" s="29"/>
    </row>
    <row r="50" spans="6:7" x14ac:dyDescent="0.25">
      <c r="F50" s="29"/>
      <c r="G50" s="29"/>
    </row>
    <row r="51" spans="6:7" x14ac:dyDescent="0.25">
      <c r="F51" s="29"/>
      <c r="G51" s="29"/>
    </row>
    <row r="52" spans="6:7" x14ac:dyDescent="0.25">
      <c r="F52" s="29"/>
      <c r="G52" s="29"/>
    </row>
    <row r="53" spans="6:7" x14ac:dyDescent="0.25">
      <c r="F53" s="29"/>
      <c r="G53" s="29"/>
    </row>
    <row r="54" spans="6:7" x14ac:dyDescent="0.25">
      <c r="F54" s="29"/>
      <c r="G54" s="29"/>
    </row>
    <row r="55" spans="6:7" x14ac:dyDescent="0.25">
      <c r="F55" s="29"/>
      <c r="G55" s="29"/>
    </row>
    <row r="56" spans="6:7" x14ac:dyDescent="0.25">
      <c r="F56" s="29"/>
      <c r="G56" s="29"/>
    </row>
    <row r="57" spans="6:7" x14ac:dyDescent="0.25">
      <c r="F57" s="29"/>
      <c r="G57" s="29"/>
    </row>
  </sheetData>
  <mergeCells count="3">
    <mergeCell ref="G11:H11"/>
    <mergeCell ref="E11:F11"/>
    <mergeCell ref="C11:D11"/>
  </mergeCells>
  <pageMargins left="0.70000000000000007" right="0.70000000000000007" top="0.75" bottom="0.75" header="0.30000000000000004" footer="0.3000000000000000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98605-9F70-4B40-A135-3100AC51A6DD}">
  <dimension ref="A7:P27"/>
  <sheetViews>
    <sheetView showGridLines="0" topLeftCell="A8" zoomScaleNormal="100" workbookViewId="0">
      <selection activeCell="C17" sqref="C17"/>
    </sheetView>
  </sheetViews>
  <sheetFormatPr baseColWidth="10" defaultColWidth="11.42578125" defaultRowHeight="15" x14ac:dyDescent="0.25"/>
  <cols>
    <col min="1" max="1" width="7.85546875" style="12" customWidth="1"/>
    <col min="2" max="2" width="23.42578125" style="12" customWidth="1"/>
    <col min="3" max="3" width="32.85546875" style="12" customWidth="1"/>
    <col min="4" max="18" width="11.140625" style="12" customWidth="1"/>
    <col min="19" max="22" width="11.42578125" style="12"/>
    <col min="23" max="23" width="15.85546875" style="12" customWidth="1"/>
    <col min="24" max="24" width="23.42578125" style="12" customWidth="1"/>
    <col min="25" max="32" width="19" style="12" customWidth="1"/>
    <col min="33" max="16384" width="11.42578125" style="12"/>
  </cols>
  <sheetData>
    <row r="7" spans="1:16" x14ac:dyDescent="0.25">
      <c r="A7" s="15" t="s">
        <v>124</v>
      </c>
      <c r="B7" s="11" t="s">
        <v>333</v>
      </c>
    </row>
    <row r="8" spans="1:16" x14ac:dyDescent="0.25">
      <c r="B8" s="16" t="s">
        <v>340</v>
      </c>
      <c r="D8" s="11"/>
      <c r="E8" s="11"/>
      <c r="F8" s="11"/>
      <c r="G8" s="11"/>
      <c r="H8" s="11"/>
      <c r="I8" s="11"/>
      <c r="J8" s="11"/>
      <c r="K8" s="11"/>
      <c r="L8" s="11"/>
      <c r="M8" s="11"/>
      <c r="N8" s="11"/>
      <c r="O8" s="11"/>
    </row>
    <row r="9" spans="1:16" ht="16.5" customHeight="1" x14ac:dyDescent="0.25">
      <c r="D9" s="16"/>
      <c r="E9" s="16"/>
      <c r="F9" s="16"/>
      <c r="G9" s="16"/>
      <c r="H9" s="16"/>
      <c r="I9" s="16"/>
      <c r="J9" s="16"/>
      <c r="K9" s="16"/>
      <c r="L9" s="16"/>
      <c r="M9" s="16"/>
      <c r="N9" s="16"/>
      <c r="O9" s="16"/>
      <c r="P9" s="18"/>
    </row>
    <row r="10" spans="1:16" ht="16.5" customHeight="1" x14ac:dyDescent="0.25"/>
    <row r="11" spans="1:16" customFormat="1" x14ac:dyDescent="0.25"/>
    <row r="12" spans="1:16" customFormat="1" ht="15" customHeight="1" x14ac:dyDescent="0.25">
      <c r="B12" s="12"/>
      <c r="D12" s="215" t="s">
        <v>10</v>
      </c>
      <c r="E12" s="215"/>
      <c r="F12" s="215" t="s">
        <v>11</v>
      </c>
      <c r="G12" s="215"/>
    </row>
    <row r="13" spans="1:16" customFormat="1" x14ac:dyDescent="0.25">
      <c r="B13" s="129"/>
      <c r="C13" s="106"/>
      <c r="D13" s="107" t="s">
        <v>12</v>
      </c>
      <c r="E13" s="107" t="s">
        <v>13</v>
      </c>
      <c r="F13" s="107" t="s">
        <v>12</v>
      </c>
      <c r="G13" s="107" t="s">
        <v>13</v>
      </c>
    </row>
    <row r="14" spans="1:16" customFormat="1" x14ac:dyDescent="0.25">
      <c r="B14" s="217" t="s">
        <v>219</v>
      </c>
      <c r="C14" s="108" t="s">
        <v>334</v>
      </c>
      <c r="D14" s="67">
        <v>0.28958604046779268</v>
      </c>
      <c r="E14" s="67">
        <v>0.71041395953220732</v>
      </c>
      <c r="F14" s="67">
        <v>0.31723965651834507</v>
      </c>
      <c r="G14" s="67">
        <v>0.68276034348165493</v>
      </c>
    </row>
    <row r="15" spans="1:16" customFormat="1" x14ac:dyDescent="0.25">
      <c r="B15" s="217"/>
      <c r="C15" s="65" t="s">
        <v>335</v>
      </c>
      <c r="D15" s="109">
        <v>0.17419843473870247</v>
      </c>
      <c r="E15" s="109">
        <v>0.82580156526129755</v>
      </c>
      <c r="F15" s="109">
        <v>0.18045998245046857</v>
      </c>
      <c r="G15" s="109">
        <v>0.81954001754953143</v>
      </c>
    </row>
    <row r="16" spans="1:16" customFormat="1" x14ac:dyDescent="0.25">
      <c r="B16" s="217"/>
      <c r="C16" s="65" t="s">
        <v>98</v>
      </c>
      <c r="D16" s="109">
        <v>0.35439560439560441</v>
      </c>
      <c r="E16" s="109">
        <v>0.64560439560439553</v>
      </c>
      <c r="F16" s="109">
        <v>0.35930768840910238</v>
      </c>
      <c r="G16" s="109">
        <v>0.64069231159089757</v>
      </c>
    </row>
    <row r="17" spans="2:10" customFormat="1" x14ac:dyDescent="0.25">
      <c r="B17" s="217"/>
      <c r="C17" s="65" t="s">
        <v>336</v>
      </c>
      <c r="D17" s="109">
        <v>0.3449239233215855</v>
      </c>
      <c r="E17" s="109">
        <v>0.6550760766784145</v>
      </c>
      <c r="F17" s="109">
        <v>0.32480603403617891</v>
      </c>
      <c r="G17" s="109">
        <v>0.67519396596382109</v>
      </c>
    </row>
    <row r="18" spans="2:10" customFormat="1" x14ac:dyDescent="0.25">
      <c r="B18" s="217"/>
      <c r="C18" s="65" t="s">
        <v>52</v>
      </c>
      <c r="D18" s="109">
        <v>0.2106091464543603</v>
      </c>
      <c r="E18" s="109">
        <v>0.78939085354563976</v>
      </c>
      <c r="F18" s="109">
        <v>0.26041369878625559</v>
      </c>
      <c r="G18" s="109">
        <v>0.73958630121374447</v>
      </c>
    </row>
    <row r="19" spans="2:10" customFormat="1" x14ac:dyDescent="0.25">
      <c r="B19" s="217" t="s">
        <v>269</v>
      </c>
      <c r="C19" s="108" t="s">
        <v>334</v>
      </c>
      <c r="D19" s="67">
        <v>0.30370891133249872</v>
      </c>
      <c r="E19" s="67">
        <v>0.69629108866750133</v>
      </c>
      <c r="F19" s="67">
        <v>0.33272426763482971</v>
      </c>
      <c r="G19" s="67">
        <v>0.66727573236517035</v>
      </c>
    </row>
    <row r="20" spans="2:10" customFormat="1" x14ac:dyDescent="0.25">
      <c r="B20" s="217"/>
      <c r="C20" s="65" t="s">
        <v>335</v>
      </c>
      <c r="D20" s="109">
        <v>0.17255692599620504</v>
      </c>
      <c r="E20" s="109">
        <v>0.82744307400379502</v>
      </c>
      <c r="F20" s="109">
        <v>0.18863016222571202</v>
      </c>
      <c r="G20" s="109">
        <v>0.81136983777428795</v>
      </c>
    </row>
    <row r="21" spans="2:10" x14ac:dyDescent="0.25">
      <c r="B21" s="217"/>
      <c r="C21" s="65" t="s">
        <v>98</v>
      </c>
      <c r="D21" s="109">
        <v>0.35694822888283378</v>
      </c>
      <c r="E21" s="109">
        <v>0.64305177111716616</v>
      </c>
      <c r="F21" s="109">
        <v>0.37108967342886956</v>
      </c>
      <c r="G21" s="109">
        <v>0.62891032657113044</v>
      </c>
    </row>
    <row r="22" spans="2:10" x14ac:dyDescent="0.25">
      <c r="B22" s="217"/>
      <c r="C22" s="65" t="s">
        <v>336</v>
      </c>
      <c r="D22" s="109">
        <v>0.3562271447185914</v>
      </c>
      <c r="E22" s="109">
        <v>0.6437728552814086</v>
      </c>
      <c r="F22" s="109">
        <v>0.33922891604207306</v>
      </c>
      <c r="G22" s="109">
        <v>0.66077108395792694</v>
      </c>
      <c r="H22" s="112"/>
      <c r="I22" s="112"/>
      <c r="J22" s="112"/>
    </row>
    <row r="23" spans="2:10" x14ac:dyDescent="0.25">
      <c r="B23" s="217"/>
      <c r="C23" s="65" t="s">
        <v>52</v>
      </c>
      <c r="D23" s="109">
        <v>0.21715526601520088</v>
      </c>
      <c r="E23" s="109">
        <v>0.78284473398479915</v>
      </c>
      <c r="F23" s="109">
        <v>0.26685302591064086</v>
      </c>
      <c r="G23" s="109">
        <v>0.73314697408935914</v>
      </c>
      <c r="H23" s="112"/>
      <c r="I23" s="112"/>
      <c r="J23" s="112"/>
    </row>
    <row r="26" spans="2:10" x14ac:dyDescent="0.25">
      <c r="B26" s="111" t="s">
        <v>315</v>
      </c>
    </row>
    <row r="27" spans="2:10" x14ac:dyDescent="0.25">
      <c r="B27" s="111" t="s">
        <v>192</v>
      </c>
    </row>
  </sheetData>
  <mergeCells count="4">
    <mergeCell ref="B14:B18"/>
    <mergeCell ref="B19:B23"/>
    <mergeCell ref="D12:E12"/>
    <mergeCell ref="F12:G12"/>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EB9FE-7989-4FE7-A3D4-773B5334E3EA}">
  <dimension ref="A7:Y28"/>
  <sheetViews>
    <sheetView showGridLines="0" topLeftCell="A20" zoomScale="90" zoomScaleNormal="90" workbookViewId="0">
      <selection activeCell="B27" sqref="B27"/>
    </sheetView>
  </sheetViews>
  <sheetFormatPr baseColWidth="10" defaultColWidth="11.42578125" defaultRowHeight="15" x14ac:dyDescent="0.25"/>
  <cols>
    <col min="1" max="1" width="7.85546875" style="12" customWidth="1"/>
    <col min="2" max="2" width="27.42578125" style="12" customWidth="1"/>
    <col min="3" max="3" width="27.42578125" style="12" bestFit="1" customWidth="1"/>
    <col min="4" max="11" width="11.140625" style="12" customWidth="1"/>
    <col min="12" max="12" width="14.85546875" style="12" customWidth="1"/>
    <col min="13" max="22" width="11.42578125" style="12"/>
    <col min="23" max="23" width="15.85546875" style="12" customWidth="1"/>
    <col min="24" max="24" width="23.42578125" style="12" customWidth="1"/>
    <col min="25" max="32" width="19" style="12" customWidth="1"/>
    <col min="33" max="16384" width="11.42578125" style="12"/>
  </cols>
  <sheetData>
    <row r="7" spans="1:25" x14ac:dyDescent="0.25">
      <c r="A7" s="15" t="s">
        <v>125</v>
      </c>
      <c r="B7" s="11" t="s">
        <v>337</v>
      </c>
    </row>
    <row r="8" spans="1:25" x14ac:dyDescent="0.25">
      <c r="B8" s="16" t="s">
        <v>341</v>
      </c>
      <c r="D8" s="11"/>
      <c r="E8" s="11"/>
      <c r="F8" s="11"/>
      <c r="G8" s="11"/>
      <c r="H8" s="11"/>
      <c r="I8" s="11"/>
      <c r="J8" s="11"/>
      <c r="K8" s="11"/>
      <c r="Y8" s="17"/>
    </row>
    <row r="9" spans="1:25" ht="16.5" customHeight="1" x14ac:dyDescent="0.25">
      <c r="D9" s="16"/>
      <c r="E9" s="16"/>
      <c r="F9" s="16"/>
      <c r="G9" s="16"/>
      <c r="H9" s="16"/>
      <c r="I9" s="16"/>
      <c r="J9" s="16"/>
      <c r="K9" s="16"/>
      <c r="L9" s="18"/>
      <c r="Y9" s="50"/>
    </row>
    <row r="10" spans="1:25" ht="16.5" customHeight="1" x14ac:dyDescent="0.25"/>
    <row r="11" spans="1:25" ht="16.5" customHeight="1" x14ac:dyDescent="0.25"/>
    <row r="12" spans="1:25" ht="16.5" customHeight="1" x14ac:dyDescent="0.25">
      <c r="C12"/>
      <c r="D12" s="215" t="s">
        <v>10</v>
      </c>
      <c r="E12" s="215"/>
      <c r="F12" s="215" t="s">
        <v>11</v>
      </c>
      <c r="G12" s="215"/>
    </row>
    <row r="13" spans="1:25" ht="16.5" customHeight="1" x14ac:dyDescent="0.25">
      <c r="C13" s="106"/>
      <c r="D13" s="107" t="s">
        <v>12</v>
      </c>
      <c r="E13" s="107" t="s">
        <v>13</v>
      </c>
      <c r="F13" s="107" t="s">
        <v>12</v>
      </c>
      <c r="G13" s="107" t="s">
        <v>13</v>
      </c>
    </row>
    <row r="14" spans="1:25" x14ac:dyDescent="0.25">
      <c r="B14" s="217" t="s">
        <v>219</v>
      </c>
      <c r="C14" s="108" t="s">
        <v>334</v>
      </c>
      <c r="D14" s="67">
        <v>0.53182143774242807</v>
      </c>
      <c r="E14" s="67">
        <v>0.46817856225757193</v>
      </c>
      <c r="F14" s="67">
        <v>0.53741820142976848</v>
      </c>
      <c r="G14" s="67">
        <v>0.46258179857023152</v>
      </c>
    </row>
    <row r="15" spans="1:25" x14ac:dyDescent="0.25">
      <c r="B15" s="217"/>
      <c r="C15" s="65" t="s">
        <v>335</v>
      </c>
      <c r="D15" s="109">
        <v>0.26117700551108869</v>
      </c>
      <c r="E15" s="109">
        <v>0.73882299448891131</v>
      </c>
      <c r="F15" s="109">
        <v>0.27431200126602823</v>
      </c>
      <c r="G15" s="109">
        <v>0.72568799873397172</v>
      </c>
    </row>
    <row r="16" spans="1:25" x14ac:dyDescent="0.25">
      <c r="B16" s="217"/>
      <c r="C16" s="65" t="s">
        <v>98</v>
      </c>
      <c r="D16" s="109">
        <v>0.50840671650067659</v>
      </c>
      <c r="E16" s="109">
        <v>0.49159328349932341</v>
      </c>
      <c r="F16" s="109">
        <v>0.51885536704841284</v>
      </c>
      <c r="G16" s="109">
        <v>0.48114463295158716</v>
      </c>
    </row>
    <row r="17" spans="2:20" x14ac:dyDescent="0.25">
      <c r="B17" s="217"/>
      <c r="C17" s="65" t="s">
        <v>336</v>
      </c>
      <c r="D17" s="109">
        <v>0.50015398330496841</v>
      </c>
      <c r="E17" s="109">
        <v>0.49984601669503159</v>
      </c>
      <c r="F17" s="109">
        <v>0.5386482159693583</v>
      </c>
      <c r="G17" s="109">
        <v>0.4613517840306417</v>
      </c>
    </row>
    <row r="18" spans="2:20" customFormat="1" x14ac:dyDescent="0.25">
      <c r="B18" s="217"/>
      <c r="C18" s="65" t="s">
        <v>52</v>
      </c>
      <c r="D18" s="109">
        <v>0.41981747066492831</v>
      </c>
      <c r="E18" s="109">
        <v>0.58018252933507175</v>
      </c>
      <c r="F18" s="109">
        <v>0.42974497285425367</v>
      </c>
      <c r="G18" s="109">
        <v>0.57025502714574627</v>
      </c>
    </row>
    <row r="19" spans="2:20" customFormat="1" x14ac:dyDescent="0.25">
      <c r="B19" s="217" t="s">
        <v>269</v>
      </c>
      <c r="C19" s="108" t="s">
        <v>334</v>
      </c>
      <c r="D19" s="67">
        <v>0.53955630531121546</v>
      </c>
      <c r="E19" s="67">
        <v>0.46044369468878454</v>
      </c>
      <c r="F19" s="67">
        <v>0.54118584280037685</v>
      </c>
      <c r="G19" s="67">
        <v>0.45881415719962315</v>
      </c>
    </row>
    <row r="20" spans="2:20" customFormat="1" x14ac:dyDescent="0.25">
      <c r="B20" s="217"/>
      <c r="C20" s="65" t="s">
        <v>335</v>
      </c>
      <c r="D20" s="109">
        <v>0.26498523988129258</v>
      </c>
      <c r="E20" s="109">
        <v>0.73501476011870737</v>
      </c>
      <c r="F20" s="109">
        <v>0.27904057262990378</v>
      </c>
      <c r="G20" s="109">
        <v>0.72095942737009622</v>
      </c>
    </row>
    <row r="21" spans="2:20" customFormat="1" x14ac:dyDescent="0.25">
      <c r="B21" s="217"/>
      <c r="C21" s="65" t="s">
        <v>98</v>
      </c>
      <c r="D21" s="109">
        <v>0.51811705057039203</v>
      </c>
      <c r="E21" s="109">
        <v>0.48188294942960797</v>
      </c>
      <c r="F21" s="109">
        <v>0.52052721023141246</v>
      </c>
      <c r="G21" s="109">
        <v>0.47947278976858754</v>
      </c>
    </row>
    <row r="22" spans="2:20" customFormat="1" x14ac:dyDescent="0.25">
      <c r="B22" s="217"/>
      <c r="C22" s="65" t="s">
        <v>336</v>
      </c>
      <c r="D22" s="109">
        <v>0.51282167795095546</v>
      </c>
      <c r="E22" s="109">
        <v>0.48717832204904454</v>
      </c>
      <c r="F22" s="109">
        <v>0.54226729107854821</v>
      </c>
      <c r="G22" s="109">
        <v>0.45773270892145179</v>
      </c>
    </row>
    <row r="23" spans="2:20" customFormat="1" x14ac:dyDescent="0.25">
      <c r="B23" s="217"/>
      <c r="C23" s="65" t="s">
        <v>52</v>
      </c>
      <c r="D23" s="109">
        <v>0.42544987146529561</v>
      </c>
      <c r="E23" s="109">
        <v>0.57455012853470433</v>
      </c>
      <c r="F23" s="109">
        <v>0.43042694446316959</v>
      </c>
      <c r="G23" s="109">
        <v>0.56957305553683035</v>
      </c>
    </row>
    <row r="24" spans="2:20" customFormat="1" x14ac:dyDescent="0.25"/>
    <row r="25" spans="2:20" ht="15" customHeight="1" x14ac:dyDescent="0.25">
      <c r="B25" s="12" t="s">
        <v>315</v>
      </c>
      <c r="Q25" s="218"/>
      <c r="R25" s="218"/>
      <c r="S25" s="218"/>
      <c r="T25" s="218"/>
    </row>
    <row r="26" spans="2:20" x14ac:dyDescent="0.25">
      <c r="B26" s="114" t="s">
        <v>72</v>
      </c>
      <c r="C26" s="112"/>
      <c r="D26" s="112"/>
      <c r="E26" s="112"/>
      <c r="F26" s="112"/>
    </row>
    <row r="27" spans="2:20" x14ac:dyDescent="0.25">
      <c r="B27" s="44" t="s">
        <v>347</v>
      </c>
    </row>
    <row r="28" spans="2:20" x14ac:dyDescent="0.25">
      <c r="B28" s="12" t="s">
        <v>251</v>
      </c>
    </row>
  </sheetData>
  <mergeCells count="5">
    <mergeCell ref="B14:B18"/>
    <mergeCell ref="B19:B23"/>
    <mergeCell ref="Q25:T25"/>
    <mergeCell ref="D12:E12"/>
    <mergeCell ref="F12:G1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E3DFE-C9FD-43A1-AB24-DAA7729DB200}">
  <dimension ref="A7:X36"/>
  <sheetViews>
    <sheetView showGridLines="0" topLeftCell="A13" zoomScale="80" zoomScaleNormal="80" workbookViewId="0">
      <selection activeCell="F37" sqref="F37"/>
    </sheetView>
  </sheetViews>
  <sheetFormatPr baseColWidth="10" defaultColWidth="11.42578125" defaultRowHeight="15" x14ac:dyDescent="0.25"/>
  <cols>
    <col min="1" max="1" width="7.85546875" style="12" customWidth="1"/>
    <col min="2" max="2" width="32.85546875" style="12" customWidth="1"/>
    <col min="3" max="3" width="27.42578125" style="12" bestFit="1" customWidth="1"/>
    <col min="4" max="11" width="11.140625" style="12" customWidth="1"/>
    <col min="12" max="12" width="14.85546875" style="12" customWidth="1"/>
    <col min="13" max="22" width="11.42578125" style="12"/>
    <col min="23" max="23" width="15.85546875" style="12" customWidth="1"/>
    <col min="24" max="24" width="23.42578125" style="12" customWidth="1"/>
    <col min="25" max="32" width="19" style="12" customWidth="1"/>
    <col min="33" max="16384" width="11.42578125" style="12"/>
  </cols>
  <sheetData>
    <row r="7" spans="1:24" x14ac:dyDescent="0.25">
      <c r="A7" s="15" t="s">
        <v>126</v>
      </c>
      <c r="B7" s="11" t="s">
        <v>317</v>
      </c>
    </row>
    <row r="8" spans="1:24" x14ac:dyDescent="0.25">
      <c r="B8" s="16" t="s">
        <v>340</v>
      </c>
      <c r="D8" s="11"/>
      <c r="E8" s="11"/>
      <c r="F8" s="11"/>
      <c r="G8" s="11"/>
      <c r="H8" s="11"/>
      <c r="I8" s="11"/>
      <c r="J8" s="11"/>
      <c r="K8" s="11"/>
      <c r="X8" s="17"/>
    </row>
    <row r="9" spans="1:24" ht="16.5" customHeight="1" x14ac:dyDescent="0.25">
      <c r="D9" s="16"/>
      <c r="E9" s="16"/>
      <c r="F9" s="16"/>
      <c r="G9" s="16"/>
      <c r="H9" s="16"/>
      <c r="I9" s="16"/>
      <c r="J9" s="16"/>
      <c r="K9" s="16"/>
      <c r="L9" s="18"/>
      <c r="X9" s="50"/>
    </row>
    <row r="10" spans="1:24" ht="16.5" customHeight="1" x14ac:dyDescent="0.25"/>
    <row r="11" spans="1:24" ht="16.5" customHeight="1" x14ac:dyDescent="0.25"/>
    <row r="12" spans="1:24" ht="16.5" customHeight="1" x14ac:dyDescent="0.25">
      <c r="B12" s="114"/>
      <c r="C12" s="112"/>
      <c r="D12" s="215" t="s">
        <v>10</v>
      </c>
      <c r="E12" s="215"/>
      <c r="F12" s="215" t="s">
        <v>11</v>
      </c>
      <c r="G12" s="215"/>
    </row>
    <row r="13" spans="1:24" ht="16.5" customHeight="1" x14ac:dyDescent="0.25">
      <c r="B13" s="114"/>
      <c r="C13" s="112"/>
      <c r="D13" s="112" t="s">
        <v>12</v>
      </c>
      <c r="E13" s="112" t="s">
        <v>13</v>
      </c>
      <c r="F13" s="112" t="s">
        <v>12</v>
      </c>
      <c r="G13" s="112" t="s">
        <v>13</v>
      </c>
    </row>
    <row r="14" spans="1:24" ht="16.5" customHeight="1" x14ac:dyDescent="0.25">
      <c r="B14" s="217" t="s">
        <v>222</v>
      </c>
      <c r="C14" s="197" t="s">
        <v>334</v>
      </c>
      <c r="D14" s="198">
        <v>0.57934990439770551</v>
      </c>
      <c r="E14" s="198">
        <v>0.42065009560229449</v>
      </c>
      <c r="F14" s="198">
        <v>0.57453352470781216</v>
      </c>
      <c r="G14" s="198">
        <v>0.46258179857023152</v>
      </c>
    </row>
    <row r="15" spans="1:24" ht="16.5" customHeight="1" x14ac:dyDescent="0.25">
      <c r="B15" s="217"/>
      <c r="C15" s="47" t="s">
        <v>335</v>
      </c>
      <c r="D15" s="198">
        <v>0.25161290322580643</v>
      </c>
      <c r="E15" s="198">
        <v>0.74838709677419357</v>
      </c>
      <c r="F15" s="198">
        <v>0.31956735496558503</v>
      </c>
      <c r="G15" s="198">
        <v>0.72568799873397172</v>
      </c>
    </row>
    <row r="16" spans="1:24" ht="16.5" customHeight="1" x14ac:dyDescent="0.25">
      <c r="B16" s="217"/>
      <c r="C16" s="47" t="s">
        <v>98</v>
      </c>
      <c r="D16" s="198">
        <v>0.55555555555555558</v>
      </c>
      <c r="E16" s="198">
        <v>0.44444444444444442</v>
      </c>
      <c r="F16" s="198">
        <v>0.54088050314465408</v>
      </c>
      <c r="G16" s="198">
        <v>0.48114463295158716</v>
      </c>
    </row>
    <row r="17" spans="2:20" ht="16.5" customHeight="1" x14ac:dyDescent="0.25">
      <c r="B17" s="217"/>
      <c r="C17" s="47" t="s">
        <v>336</v>
      </c>
      <c r="D17" s="198">
        <v>0.59731543624161076</v>
      </c>
      <c r="E17" s="198">
        <v>0.40268456375838924</v>
      </c>
      <c r="F17" s="198">
        <v>0.66764705882352937</v>
      </c>
      <c r="G17" s="198">
        <v>0.4613517840306417</v>
      </c>
    </row>
    <row r="18" spans="2:20" ht="16.5" customHeight="1" x14ac:dyDescent="0.25">
      <c r="B18" s="217"/>
      <c r="C18" s="47" t="s">
        <v>52</v>
      </c>
      <c r="D18" s="198">
        <v>0.48571428571428571</v>
      </c>
      <c r="E18" s="198">
        <v>0.51428571428571423</v>
      </c>
      <c r="F18" s="198">
        <v>0.46950629235237173</v>
      </c>
      <c r="G18" s="198">
        <v>0.57025502714574627</v>
      </c>
    </row>
    <row r="19" spans="2:20" ht="16.5" customHeight="1" x14ac:dyDescent="0.25">
      <c r="B19" s="217" t="s">
        <v>307</v>
      </c>
      <c r="C19" s="197" t="s">
        <v>334</v>
      </c>
      <c r="D19" s="198">
        <v>0.57371794871794868</v>
      </c>
      <c r="E19" s="198">
        <v>0.42628205128205132</v>
      </c>
      <c r="F19" s="198">
        <v>0.58003766478342744</v>
      </c>
      <c r="G19" s="198">
        <v>0.41996233521657256</v>
      </c>
    </row>
    <row r="20" spans="2:20" ht="16.5" customHeight="1" x14ac:dyDescent="0.25">
      <c r="B20" s="217"/>
      <c r="C20" s="47" t="s">
        <v>335</v>
      </c>
      <c r="D20" s="198">
        <v>0.27179487179487177</v>
      </c>
      <c r="E20" s="198">
        <v>0.72820512820512828</v>
      </c>
      <c r="F20" s="198">
        <v>0.30655021834061136</v>
      </c>
      <c r="G20" s="198">
        <v>0.69344978165938864</v>
      </c>
    </row>
    <row r="21" spans="2:20" customFormat="1" x14ac:dyDescent="0.25">
      <c r="B21" s="217"/>
      <c r="C21" s="47" t="s">
        <v>98</v>
      </c>
      <c r="D21" s="198">
        <v>0.52517985611510787</v>
      </c>
      <c r="E21" s="198">
        <v>0.47482014388489213</v>
      </c>
      <c r="F21" s="198">
        <v>0.53629032258064513</v>
      </c>
      <c r="G21" s="198">
        <v>0.46370967741935487</v>
      </c>
    </row>
    <row r="22" spans="2:20" customFormat="1" ht="15" customHeight="1" x14ac:dyDescent="0.25">
      <c r="B22" s="217"/>
      <c r="C22" s="47" t="s">
        <v>336</v>
      </c>
      <c r="D22" s="198">
        <v>0.57232704402515722</v>
      </c>
      <c r="E22" s="198">
        <v>0.42767295597484278</v>
      </c>
      <c r="F22" s="198">
        <v>0.64267015706806285</v>
      </c>
      <c r="G22" s="198">
        <v>0.35732984293193715</v>
      </c>
    </row>
    <row r="23" spans="2:20" customFormat="1" x14ac:dyDescent="0.25">
      <c r="B23" s="217"/>
      <c r="C23" s="47" t="s">
        <v>52</v>
      </c>
      <c r="D23" s="198">
        <v>0.49019607843137253</v>
      </c>
      <c r="E23" s="198">
        <v>0.50980392156862742</v>
      </c>
      <c r="F23" s="198">
        <v>0.46280193236714978</v>
      </c>
      <c r="G23" s="198">
        <v>0.53719806763285027</v>
      </c>
    </row>
    <row r="24" spans="2:20" customFormat="1" x14ac:dyDescent="0.25"/>
    <row r="26" spans="2:20" ht="15" customHeight="1" x14ac:dyDescent="0.25">
      <c r="B26" s="12" t="s">
        <v>315</v>
      </c>
      <c r="Q26" s="218"/>
      <c r="R26" s="218"/>
      <c r="S26" s="218"/>
      <c r="T26" s="218"/>
    </row>
    <row r="27" spans="2:20" x14ac:dyDescent="0.25">
      <c r="B27" s="12" t="s">
        <v>72</v>
      </c>
      <c r="Q27" s="218"/>
      <c r="R27" s="218"/>
      <c r="S27" s="218"/>
      <c r="T27" s="218"/>
    </row>
    <row r="28" spans="2:20" x14ac:dyDescent="0.25">
      <c r="B28" s="12" t="s">
        <v>202</v>
      </c>
      <c r="Q28" s="218"/>
      <c r="R28" s="218"/>
      <c r="S28" s="218"/>
      <c r="T28" s="218"/>
    </row>
    <row r="29" spans="2:20" ht="15" customHeight="1" x14ac:dyDescent="0.25">
      <c r="B29" s="12" t="s">
        <v>251</v>
      </c>
      <c r="Q29" s="218"/>
      <c r="R29" s="218"/>
      <c r="S29" s="218"/>
      <c r="T29" s="218"/>
    </row>
    <row r="30" spans="2:20" x14ac:dyDescent="0.25">
      <c r="Q30" s="218"/>
      <c r="R30" s="218"/>
      <c r="S30" s="218"/>
      <c r="T30" s="218"/>
    </row>
    <row r="36" ht="15" customHeight="1" x14ac:dyDescent="0.25"/>
  </sheetData>
  <mergeCells count="5">
    <mergeCell ref="B14:B18"/>
    <mergeCell ref="B19:B23"/>
    <mergeCell ref="Q26:T30"/>
    <mergeCell ref="D12:E12"/>
    <mergeCell ref="F12:G1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8CE87-AC13-4D23-99C6-D495336F68CD}">
  <dimension ref="A7:V29"/>
  <sheetViews>
    <sheetView showGridLines="0" topLeftCell="A4" zoomScaleNormal="100" workbookViewId="0">
      <selection activeCell="M23" sqref="L23:M23"/>
    </sheetView>
  </sheetViews>
  <sheetFormatPr baseColWidth="10" defaultColWidth="11.42578125" defaultRowHeight="15" x14ac:dyDescent="0.25"/>
  <cols>
    <col min="1" max="1" width="7.85546875" style="12" customWidth="1"/>
    <col min="2" max="2" width="32.85546875" style="12" customWidth="1"/>
    <col min="3" max="3" width="14.5703125" style="12" customWidth="1"/>
    <col min="4" max="17" width="11.140625" style="12" customWidth="1"/>
    <col min="18" max="18" width="14.85546875" style="12" customWidth="1"/>
    <col min="19" max="30" width="11.42578125" style="12"/>
    <col min="31" max="31" width="15.85546875" style="12" customWidth="1"/>
    <col min="32" max="32" width="23.42578125" style="12" customWidth="1"/>
    <col min="33" max="40" width="19" style="12" customWidth="1"/>
    <col min="41" max="16384" width="11.42578125" style="12"/>
  </cols>
  <sheetData>
    <row r="7" spans="1:22" x14ac:dyDescent="0.25">
      <c r="A7" s="15" t="s">
        <v>127</v>
      </c>
      <c r="B7" s="11" t="s">
        <v>308</v>
      </c>
    </row>
    <row r="8" spans="1:22" x14ac:dyDescent="0.25">
      <c r="B8" s="16" t="s">
        <v>86</v>
      </c>
      <c r="D8" s="11"/>
      <c r="E8" s="11"/>
      <c r="F8" s="11"/>
      <c r="G8" s="11"/>
      <c r="H8" s="11"/>
      <c r="I8" s="11"/>
      <c r="J8" s="11"/>
      <c r="K8" s="11"/>
      <c r="L8" s="11"/>
      <c r="M8" s="11"/>
      <c r="N8" s="11"/>
      <c r="O8" s="11"/>
      <c r="P8" s="11"/>
      <c r="Q8" s="11"/>
    </row>
    <row r="9" spans="1:22" ht="16.5" customHeight="1" x14ac:dyDescent="0.25">
      <c r="D9" s="16"/>
      <c r="E9" s="16"/>
      <c r="F9" s="16"/>
      <c r="G9" s="16"/>
      <c r="H9" s="16"/>
      <c r="I9" s="16"/>
      <c r="J9" s="16"/>
      <c r="K9" s="16"/>
      <c r="L9" s="16"/>
      <c r="M9" s="16"/>
      <c r="N9" s="16"/>
      <c r="O9" s="16"/>
      <c r="P9" s="16"/>
      <c r="Q9" s="16"/>
      <c r="R9" s="18"/>
    </row>
    <row r="10" spans="1:22" ht="16.5" customHeight="1" x14ac:dyDescent="0.25"/>
    <row r="11" spans="1:22" x14ac:dyDescent="0.25">
      <c r="C11" s="219" t="s">
        <v>67</v>
      </c>
      <c r="D11" s="219"/>
      <c r="E11" s="219"/>
      <c r="F11" s="219"/>
      <c r="G11" s="219"/>
      <c r="H11" s="219"/>
      <c r="I11" s="219"/>
      <c r="J11" s="219"/>
      <c r="K11" s="219"/>
      <c r="L11" s="219"/>
      <c r="M11" s="219" t="s">
        <v>68</v>
      </c>
      <c r="N11" s="219"/>
      <c r="O11" s="219"/>
      <c r="P11" s="219"/>
      <c r="Q11" s="219"/>
      <c r="R11" s="219"/>
      <c r="S11" s="219"/>
      <c r="T11" s="219"/>
      <c r="U11" s="219"/>
      <c r="V11" s="219"/>
    </row>
    <row r="12" spans="1:22" ht="15" customHeight="1" x14ac:dyDescent="0.25">
      <c r="C12" s="220" t="s">
        <v>92</v>
      </c>
      <c r="D12" s="220"/>
      <c r="E12" s="220"/>
      <c r="F12" s="220"/>
      <c r="G12" s="220"/>
      <c r="H12" s="220" t="s">
        <v>93</v>
      </c>
      <c r="I12" s="220"/>
      <c r="J12" s="220"/>
      <c r="K12" s="220"/>
      <c r="L12" s="220"/>
      <c r="M12" s="220" t="s">
        <v>92</v>
      </c>
      <c r="N12" s="220"/>
      <c r="O12" s="220"/>
      <c r="P12" s="220"/>
      <c r="Q12" s="220"/>
      <c r="R12" s="220" t="s">
        <v>93</v>
      </c>
      <c r="S12" s="220"/>
      <c r="T12" s="220"/>
      <c r="U12" s="220"/>
      <c r="V12" s="220"/>
    </row>
    <row r="13" spans="1:22" x14ac:dyDescent="0.25">
      <c r="C13" s="105" t="s">
        <v>174</v>
      </c>
      <c r="D13" s="105" t="s">
        <v>201</v>
      </c>
      <c r="E13" s="105" t="s">
        <v>215</v>
      </c>
      <c r="F13" s="105" t="s">
        <v>222</v>
      </c>
      <c r="G13" s="105" t="s">
        <v>307</v>
      </c>
      <c r="H13" s="105" t="s">
        <v>174</v>
      </c>
      <c r="I13" s="105" t="s">
        <v>201</v>
      </c>
      <c r="J13" s="105" t="s">
        <v>215</v>
      </c>
      <c r="K13" s="105" t="s">
        <v>222</v>
      </c>
      <c r="L13" s="105" t="s">
        <v>307</v>
      </c>
      <c r="M13" s="105" t="s">
        <v>174</v>
      </c>
      <c r="N13" s="105" t="s">
        <v>201</v>
      </c>
      <c r="O13" s="105" t="s">
        <v>215</v>
      </c>
      <c r="P13" s="105" t="s">
        <v>222</v>
      </c>
      <c r="Q13" s="105" t="s">
        <v>307</v>
      </c>
      <c r="R13" s="105" t="s">
        <v>174</v>
      </c>
      <c r="S13" s="105" t="s">
        <v>201</v>
      </c>
      <c r="T13" s="105" t="s">
        <v>215</v>
      </c>
      <c r="U13" s="105" t="s">
        <v>222</v>
      </c>
      <c r="V13" s="105" t="s">
        <v>307</v>
      </c>
    </row>
    <row r="14" spans="1:22" x14ac:dyDescent="0.25">
      <c r="B14" s="108" t="s">
        <v>87</v>
      </c>
      <c r="C14" s="115">
        <v>0.50030998140111593</v>
      </c>
      <c r="D14" s="115">
        <v>0.49431818181818182</v>
      </c>
      <c r="E14" s="115">
        <v>0.51466275659824046</v>
      </c>
      <c r="F14" s="67">
        <v>0.48901903367496341</v>
      </c>
      <c r="G14" s="67">
        <v>0.50212992545260915</v>
      </c>
      <c r="H14" s="115">
        <v>0.56521739130434778</v>
      </c>
      <c r="I14" s="115">
        <v>0.42857142857142855</v>
      </c>
      <c r="J14" s="115">
        <v>0.39285714285714285</v>
      </c>
      <c r="K14" s="67">
        <v>0.45161290322580644</v>
      </c>
      <c r="L14" s="67">
        <v>0.4375</v>
      </c>
      <c r="M14" s="115">
        <v>0.47712849254100387</v>
      </c>
      <c r="N14" s="115">
        <v>0.4793318451235471</v>
      </c>
      <c r="O14" s="115">
        <v>0.47414298271315558</v>
      </c>
      <c r="P14" s="67">
        <v>0.47073118433278538</v>
      </c>
      <c r="Q14" s="67">
        <v>0.47571528262386603</v>
      </c>
      <c r="R14" s="115">
        <v>0.56198347107438018</v>
      </c>
      <c r="S14" s="115">
        <v>0.51775956284153002</v>
      </c>
      <c r="T14" s="115">
        <v>0.51840675920337964</v>
      </c>
      <c r="U14" s="67">
        <v>0.51895491803278693</v>
      </c>
      <c r="V14" s="67">
        <v>0.53728070175438591</v>
      </c>
    </row>
    <row r="15" spans="1:22" x14ac:dyDescent="0.25">
      <c r="B15" s="65" t="s">
        <v>88</v>
      </c>
      <c r="C15" s="116">
        <v>0.51119766309639725</v>
      </c>
      <c r="D15" s="116">
        <v>0.52031454783748365</v>
      </c>
      <c r="E15" s="116">
        <v>0.51317829457364339</v>
      </c>
      <c r="F15" s="109">
        <v>0.5132365499573015</v>
      </c>
      <c r="G15" s="109">
        <v>0.51401869158878499</v>
      </c>
      <c r="H15" s="116">
        <v>0.51041666666666663</v>
      </c>
      <c r="I15" s="116">
        <v>0.49397590361445781</v>
      </c>
      <c r="J15" s="116">
        <v>0.53409090909090906</v>
      </c>
      <c r="K15" s="109">
        <v>0.46391752577319589</v>
      </c>
      <c r="L15" s="109">
        <v>0.45081967213114754</v>
      </c>
      <c r="M15" s="116">
        <v>0.50968023678975205</v>
      </c>
      <c r="N15" s="116">
        <v>0.50818268315889625</v>
      </c>
      <c r="O15" s="116">
        <v>0.50522745225593602</v>
      </c>
      <c r="P15" s="109">
        <v>0.50572315882874885</v>
      </c>
      <c r="Q15" s="109">
        <v>0.50205321242193512</v>
      </c>
      <c r="R15" s="116">
        <v>0.53676846954444635</v>
      </c>
      <c r="S15" s="116">
        <v>0.54263695761434072</v>
      </c>
      <c r="T15" s="116">
        <v>0.53843754872914396</v>
      </c>
      <c r="U15" s="109">
        <v>0.53445010924981795</v>
      </c>
      <c r="V15" s="109">
        <v>0.53512506652474723</v>
      </c>
    </row>
    <row r="16" spans="1:22" x14ac:dyDescent="0.25">
      <c r="B16" s="65" t="s">
        <v>89</v>
      </c>
      <c r="C16" s="116">
        <v>0.45750953867499133</v>
      </c>
      <c r="D16" s="116">
        <v>0.45559440559440562</v>
      </c>
      <c r="E16" s="116">
        <v>0.45973389355742295</v>
      </c>
      <c r="F16" s="109">
        <v>0.46144473455178414</v>
      </c>
      <c r="G16" s="109">
        <v>0.47052575677110992</v>
      </c>
      <c r="H16" s="116">
        <v>0.38571428571428573</v>
      </c>
      <c r="I16" s="116">
        <v>0.39759036144578314</v>
      </c>
      <c r="J16" s="116">
        <v>0.379746835443038</v>
      </c>
      <c r="K16" s="109">
        <v>0.42528735632183906</v>
      </c>
      <c r="L16" s="109">
        <v>0.43518518518518517</v>
      </c>
      <c r="M16" s="116">
        <v>0.46743451824134707</v>
      </c>
      <c r="N16" s="116">
        <v>0.47134967711772785</v>
      </c>
      <c r="O16" s="116">
        <v>0.47469428354104498</v>
      </c>
      <c r="P16" s="109">
        <v>0.47862876351096817</v>
      </c>
      <c r="Q16" s="109">
        <v>0.48643683440020669</v>
      </c>
      <c r="R16" s="116">
        <v>0.4675970706093685</v>
      </c>
      <c r="S16" s="116">
        <v>0.47699126580628343</v>
      </c>
      <c r="T16" s="116">
        <v>0.48208937342757879</v>
      </c>
      <c r="U16" s="109">
        <v>0.49018076322249499</v>
      </c>
      <c r="V16" s="109">
        <v>0.49142079933040383</v>
      </c>
    </row>
    <row r="17" spans="2:22" x14ac:dyDescent="0.25">
      <c r="B17" s="65" t="s">
        <v>90</v>
      </c>
      <c r="C17" s="116">
        <v>0.355790198553885</v>
      </c>
      <c r="D17" s="116">
        <v>0.36597880646960401</v>
      </c>
      <c r="E17" s="116">
        <v>0.37638858636462647</v>
      </c>
      <c r="F17" s="109">
        <v>0.38290835378214017</v>
      </c>
      <c r="G17" s="109">
        <v>0.39342890028251543</v>
      </c>
      <c r="H17" s="116">
        <v>0.27941176470588236</v>
      </c>
      <c r="I17" s="116">
        <v>0.32894736842105265</v>
      </c>
      <c r="J17" s="116">
        <v>0.30952380952380953</v>
      </c>
      <c r="K17" s="109">
        <v>0.28865979381443296</v>
      </c>
      <c r="L17" s="109">
        <v>0.28037383177570091</v>
      </c>
      <c r="M17" s="116">
        <v>0.38408057930821971</v>
      </c>
      <c r="N17" s="116">
        <v>0.39015452038233406</v>
      </c>
      <c r="O17" s="116">
        <v>0.39786411754821605</v>
      </c>
      <c r="P17" s="109">
        <v>0.40564723138980563</v>
      </c>
      <c r="Q17" s="109">
        <v>0.39577531016023437</v>
      </c>
      <c r="R17" s="116">
        <v>0.38734875172308164</v>
      </c>
      <c r="S17" s="116">
        <v>0.39513721029432675</v>
      </c>
      <c r="T17" s="116">
        <v>0.39663035216620218</v>
      </c>
      <c r="U17" s="109">
        <v>0.40741596395980134</v>
      </c>
      <c r="V17" s="109">
        <v>0.40454638963176304</v>
      </c>
    </row>
    <row r="18" spans="2:22" x14ac:dyDescent="0.25">
      <c r="B18" s="65" t="s">
        <v>91</v>
      </c>
      <c r="C18" s="116">
        <v>0.22060252672497571</v>
      </c>
      <c r="D18" s="116">
        <v>0.20759962928637626</v>
      </c>
      <c r="E18" s="116">
        <v>0.21356783919597991</v>
      </c>
      <c r="F18" s="109">
        <v>0.23718439173680184</v>
      </c>
      <c r="G18" s="109">
        <v>0.23766504517025713</v>
      </c>
      <c r="H18" s="116">
        <v>0</v>
      </c>
      <c r="I18" s="117">
        <v>0</v>
      </c>
      <c r="J18" s="117">
        <v>0</v>
      </c>
      <c r="K18" s="118">
        <v>0</v>
      </c>
      <c r="L18" s="118">
        <v>0</v>
      </c>
      <c r="M18" s="116">
        <v>0.24492517409986664</v>
      </c>
      <c r="N18" s="116">
        <v>0.24602833834263632</v>
      </c>
      <c r="O18" s="116">
        <v>0.25543111590878426</v>
      </c>
      <c r="P18" s="109">
        <v>0.26144121365360301</v>
      </c>
      <c r="Q18" s="109">
        <v>0.27343207590835455</v>
      </c>
      <c r="R18" s="116">
        <v>0.18085106382978725</v>
      </c>
      <c r="S18" s="116">
        <v>0.18546365914786966</v>
      </c>
      <c r="T18" s="116">
        <v>0.22174840085287847</v>
      </c>
      <c r="U18" s="109">
        <v>0.22051282051282051</v>
      </c>
      <c r="V18" s="109">
        <v>0.2345505617977528</v>
      </c>
    </row>
    <row r="19" spans="2:22" x14ac:dyDescent="0.25">
      <c r="B19" s="110" t="s">
        <v>55</v>
      </c>
      <c r="C19" s="119">
        <v>0.41317691317691319</v>
      </c>
      <c r="D19" s="119">
        <v>0.41645606531881801</v>
      </c>
      <c r="E19" s="119">
        <v>0.42066576150568846</v>
      </c>
      <c r="F19" s="68">
        <v>0.42550482081135166</v>
      </c>
      <c r="G19" s="68">
        <v>0.43162238142740544</v>
      </c>
      <c r="H19" s="119">
        <v>0.42023346303501946</v>
      </c>
      <c r="I19" s="119">
        <v>0.41064638783269963</v>
      </c>
      <c r="J19" s="119">
        <v>0.40860215053763443</v>
      </c>
      <c r="K19" s="68">
        <v>0.3961661341853035</v>
      </c>
      <c r="L19" s="68">
        <v>0.39247311827956988</v>
      </c>
      <c r="M19" s="119">
        <v>0.42889439035845345</v>
      </c>
      <c r="N19" s="119">
        <v>0.43237696923353025</v>
      </c>
      <c r="O19" s="119">
        <v>0.43563497970489612</v>
      </c>
      <c r="P19" s="68">
        <v>0.43968836616975054</v>
      </c>
      <c r="Q19" s="68">
        <v>0.44473589730438667</v>
      </c>
      <c r="R19" s="119">
        <v>0.46287616011999627</v>
      </c>
      <c r="S19" s="119">
        <v>0.46632055378061765</v>
      </c>
      <c r="T19" s="119">
        <v>0.4669491525423729</v>
      </c>
      <c r="U19" s="68">
        <v>0.471191207489916</v>
      </c>
      <c r="V19" s="68">
        <v>0.47146501947092789</v>
      </c>
    </row>
    <row r="22" spans="2:22" ht="15" customHeight="1" x14ac:dyDescent="0.25">
      <c r="B22" s="12" t="s">
        <v>315</v>
      </c>
    </row>
    <row r="23" spans="2:22" x14ac:dyDescent="0.25">
      <c r="B23" s="12" t="s">
        <v>342</v>
      </c>
    </row>
    <row r="25" spans="2:22" x14ac:dyDescent="0.25">
      <c r="B25" s="114"/>
      <c r="C25" s="112"/>
      <c r="D25" s="112"/>
      <c r="E25" s="112"/>
      <c r="F25" s="112"/>
      <c r="G25" s="112"/>
      <c r="H25" s="112"/>
    </row>
    <row r="26" spans="2:22" x14ac:dyDescent="0.25">
      <c r="B26" s="114"/>
      <c r="C26" s="112"/>
      <c r="D26" s="112"/>
      <c r="E26" s="112"/>
      <c r="F26" s="112"/>
      <c r="G26" s="112"/>
      <c r="H26" s="112"/>
    </row>
    <row r="27" spans="2:22" x14ac:dyDescent="0.25">
      <c r="B27" s="114"/>
      <c r="C27" s="112"/>
      <c r="D27" s="112"/>
      <c r="E27" s="112"/>
      <c r="F27" s="112"/>
      <c r="G27" s="112"/>
      <c r="H27" s="112"/>
    </row>
    <row r="28" spans="2:22" x14ac:dyDescent="0.25">
      <c r="B28" s="114"/>
      <c r="C28" s="112"/>
      <c r="D28" s="112"/>
      <c r="E28" s="112"/>
      <c r="F28" s="112"/>
      <c r="G28" s="112"/>
      <c r="H28" s="112"/>
    </row>
    <row r="29" spans="2:22" x14ac:dyDescent="0.25">
      <c r="B29" s="114"/>
      <c r="H29" s="112"/>
    </row>
  </sheetData>
  <mergeCells count="6">
    <mergeCell ref="C11:L11"/>
    <mergeCell ref="M11:V11"/>
    <mergeCell ref="C12:G12"/>
    <mergeCell ref="H12:L12"/>
    <mergeCell ref="M12:Q12"/>
    <mergeCell ref="R12:V1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33FCE-31D3-4B06-B891-FBEF59C0F98B}">
  <dimension ref="A7:O32"/>
  <sheetViews>
    <sheetView showGridLines="0" topLeftCell="A16" zoomScaleNormal="100" workbookViewId="0">
      <selection activeCell="B28" sqref="B28"/>
    </sheetView>
  </sheetViews>
  <sheetFormatPr baseColWidth="10" defaultColWidth="11.42578125" defaultRowHeight="15" x14ac:dyDescent="0.25"/>
  <cols>
    <col min="1" max="1" width="7.85546875" style="12" customWidth="1"/>
    <col min="2" max="2" width="30.7109375" style="12" customWidth="1"/>
    <col min="3" max="14" width="13" style="12" customWidth="1"/>
    <col min="15" max="21" width="11.42578125" style="12"/>
    <col min="22" max="23" width="15.85546875" style="12" customWidth="1"/>
    <col min="24" max="16384" width="11.42578125" style="12"/>
  </cols>
  <sheetData>
    <row r="7" spans="1:15" x14ac:dyDescent="0.25">
      <c r="A7" s="15" t="s">
        <v>128</v>
      </c>
      <c r="B7" s="11" t="s">
        <v>309</v>
      </c>
    </row>
    <row r="8" spans="1:15" x14ac:dyDescent="0.25">
      <c r="B8" s="16" t="s">
        <v>66</v>
      </c>
      <c r="C8" s="11"/>
      <c r="D8" s="11"/>
      <c r="E8" s="11"/>
      <c r="F8" s="11"/>
      <c r="G8" s="11"/>
      <c r="H8" s="11"/>
      <c r="I8" s="11"/>
      <c r="J8" s="11"/>
      <c r="O8" s="17"/>
    </row>
    <row r="9" spans="1:15" ht="16.5" customHeight="1" x14ac:dyDescent="0.25">
      <c r="C9" s="16"/>
      <c r="D9" s="16"/>
      <c r="E9" s="16"/>
      <c r="F9" s="16"/>
      <c r="G9" s="16"/>
      <c r="H9" s="16"/>
      <c r="I9" s="16"/>
      <c r="J9" s="16"/>
      <c r="K9" s="18"/>
      <c r="O9" s="50"/>
    </row>
    <row r="10" spans="1:15" ht="16.5" customHeight="1" x14ac:dyDescent="0.25">
      <c r="B10" s="16"/>
      <c r="C10" s="16"/>
      <c r="D10" s="16"/>
      <c r="E10" s="16"/>
      <c r="F10" s="16"/>
      <c r="G10" s="16"/>
      <c r="H10" s="16"/>
      <c r="I10" s="16"/>
      <c r="J10" s="16"/>
    </row>
    <row r="11" spans="1:15" ht="15" customHeight="1" x14ac:dyDescent="0.25">
      <c r="C11" s="221" t="s">
        <v>67</v>
      </c>
      <c r="D11" s="221"/>
      <c r="E11" s="222" t="s">
        <v>68</v>
      </c>
      <c r="F11" s="221"/>
    </row>
    <row r="12" spans="1:15" ht="48.75" customHeight="1" x14ac:dyDescent="0.25">
      <c r="B12" s="19"/>
      <c r="C12" s="102" t="s">
        <v>12</v>
      </c>
      <c r="D12" s="102" t="s">
        <v>13</v>
      </c>
      <c r="E12" s="102" t="s">
        <v>12</v>
      </c>
      <c r="F12" s="102" t="s">
        <v>13</v>
      </c>
    </row>
    <row r="13" spans="1:15" ht="29.25" customHeight="1" x14ac:dyDescent="0.25">
      <c r="B13" s="65" t="s">
        <v>223</v>
      </c>
      <c r="C13" s="103">
        <v>0.57131263443001667</v>
      </c>
      <c r="D13" s="103">
        <v>0.42868736556998327</v>
      </c>
      <c r="E13" s="103">
        <v>0.56459274653702352</v>
      </c>
      <c r="F13" s="103">
        <v>0.43540725346297654</v>
      </c>
    </row>
    <row r="14" spans="1:15" ht="29.25" customHeight="1" x14ac:dyDescent="0.25">
      <c r="B14" s="65" t="s">
        <v>224</v>
      </c>
      <c r="C14" s="103">
        <v>0.62353917662682601</v>
      </c>
      <c r="D14" s="103">
        <v>0.37646082337317399</v>
      </c>
      <c r="E14" s="103">
        <v>0.60453013666264599</v>
      </c>
      <c r="F14" s="103">
        <v>0.39546986333735407</v>
      </c>
    </row>
    <row r="15" spans="1:15" ht="29.25" customHeight="1" x14ac:dyDescent="0.25">
      <c r="B15" s="65" t="s">
        <v>77</v>
      </c>
      <c r="C15" s="103">
        <v>0.56691517081644471</v>
      </c>
      <c r="D15" s="103">
        <v>0.43308482918355529</v>
      </c>
      <c r="E15" s="103">
        <v>0.53204686423156444</v>
      </c>
      <c r="F15" s="103">
        <v>0.46795313576843556</v>
      </c>
    </row>
    <row r="16" spans="1:15" ht="29.25" customHeight="1" x14ac:dyDescent="0.25">
      <c r="B16" s="65" t="s">
        <v>78</v>
      </c>
      <c r="C16" s="103">
        <v>0.61765318159739091</v>
      </c>
      <c r="D16" s="103">
        <v>0.38234681840260915</v>
      </c>
      <c r="E16" s="103">
        <v>0.57128710147718209</v>
      </c>
      <c r="F16" s="103">
        <v>0.42871289852281791</v>
      </c>
    </row>
    <row r="17" spans="2:7" ht="29.25" customHeight="1" x14ac:dyDescent="0.25">
      <c r="B17" s="65" t="s">
        <v>79</v>
      </c>
      <c r="C17" s="103">
        <v>0.49298356510745889</v>
      </c>
      <c r="D17" s="103">
        <v>0.50701643489254111</v>
      </c>
      <c r="E17" s="103">
        <v>0.50248036612237978</v>
      </c>
      <c r="F17" s="103">
        <v>0.49751963387762022</v>
      </c>
    </row>
    <row r="18" spans="2:7" ht="29.25" customHeight="1" x14ac:dyDescent="0.25">
      <c r="B18" s="65" t="s">
        <v>80</v>
      </c>
      <c r="C18" s="103">
        <v>0.52217036172695452</v>
      </c>
      <c r="D18" s="103">
        <v>0.47782963827304553</v>
      </c>
      <c r="E18" s="103">
        <v>0.49904917142080957</v>
      </c>
      <c r="F18" s="103">
        <v>0.50095082857919049</v>
      </c>
      <c r="G18" s="120"/>
    </row>
    <row r="19" spans="2:7" ht="29.25" customHeight="1" x14ac:dyDescent="0.25">
      <c r="B19" s="65" t="s">
        <v>81</v>
      </c>
      <c r="C19" s="103">
        <v>0.51362510322047894</v>
      </c>
      <c r="D19" s="103">
        <v>0.48637489677952106</v>
      </c>
      <c r="E19" s="103">
        <v>0.49087810745789895</v>
      </c>
      <c r="F19" s="103">
        <v>0.50912189254210105</v>
      </c>
    </row>
    <row r="20" spans="2:7" ht="29.25" customHeight="1" x14ac:dyDescent="0.25">
      <c r="B20" s="65" t="s">
        <v>69</v>
      </c>
      <c r="C20" s="103">
        <v>0.50674763832658565</v>
      </c>
      <c r="D20" s="103">
        <v>0.4932523616734143</v>
      </c>
      <c r="E20" s="103">
        <v>0.51520597179983407</v>
      </c>
      <c r="F20" s="103">
        <v>0.48479402820016587</v>
      </c>
    </row>
    <row r="21" spans="2:7" ht="29.25" customHeight="1" x14ac:dyDescent="0.25">
      <c r="B21" s="65" t="s">
        <v>70</v>
      </c>
      <c r="C21" s="103">
        <v>0.45496364271518586</v>
      </c>
      <c r="D21" s="103">
        <v>0.5450363572848137</v>
      </c>
      <c r="E21" s="103">
        <v>0.45499687355121127</v>
      </c>
      <c r="F21" s="103">
        <v>0.54500312644878868</v>
      </c>
    </row>
    <row r="22" spans="2:7" ht="29.25" customHeight="1" x14ac:dyDescent="0.25">
      <c r="B22" s="110" t="s">
        <v>71</v>
      </c>
      <c r="C22" s="104">
        <v>0.26448944783982203</v>
      </c>
      <c r="D22" s="104">
        <v>0.73551055216017913</v>
      </c>
      <c r="E22" s="104">
        <v>0.28592613936989686</v>
      </c>
      <c r="F22" s="104">
        <v>0.71407386063010159</v>
      </c>
    </row>
    <row r="25" spans="2:7" x14ac:dyDescent="0.25">
      <c r="B25" s="12" t="s">
        <v>314</v>
      </c>
    </row>
    <row r="26" spans="2:7" x14ac:dyDescent="0.25">
      <c r="B26" s="12" t="s">
        <v>72</v>
      </c>
    </row>
    <row r="27" spans="2:7" x14ac:dyDescent="0.25">
      <c r="B27" s="12" t="s">
        <v>245</v>
      </c>
    </row>
    <row r="28" spans="2:7" x14ac:dyDescent="0.25">
      <c r="B28" s="44" t="s">
        <v>348</v>
      </c>
    </row>
    <row r="29" spans="2:7" x14ac:dyDescent="0.25">
      <c r="B29" s="12" t="s">
        <v>246</v>
      </c>
    </row>
    <row r="30" spans="2:7" x14ac:dyDescent="0.25">
      <c r="B30" s="12" t="s">
        <v>247</v>
      </c>
    </row>
    <row r="31" spans="2:7" x14ac:dyDescent="0.25">
      <c r="B31" s="12" t="s">
        <v>248</v>
      </c>
    </row>
    <row r="32" spans="2:7" s="121" customFormat="1" x14ac:dyDescent="0.25">
      <c r="B32" s="121" t="s">
        <v>252</v>
      </c>
    </row>
  </sheetData>
  <mergeCells count="2">
    <mergeCell ref="C11:D11"/>
    <mergeCell ref="E11:F11"/>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38495-A867-4537-B41E-D9AFD537D85A}">
  <dimension ref="A7:R26"/>
  <sheetViews>
    <sheetView showGridLines="0" topLeftCell="A7" zoomScaleNormal="100" workbookViewId="0">
      <selection activeCell="B24" sqref="B24"/>
    </sheetView>
  </sheetViews>
  <sheetFormatPr baseColWidth="10" defaultColWidth="11.42578125" defaultRowHeight="15" x14ac:dyDescent="0.25"/>
  <cols>
    <col min="1" max="1" width="7.85546875" style="12" customWidth="1"/>
    <col min="2" max="2" width="30.7109375" style="12" customWidth="1"/>
    <col min="3" max="14" width="13" style="12" customWidth="1"/>
    <col min="15" max="21" width="11.42578125" style="12"/>
    <col min="22" max="23" width="15.85546875" style="12" customWidth="1"/>
    <col min="24" max="16384" width="11.42578125" style="12"/>
  </cols>
  <sheetData>
    <row r="7" spans="1:18" x14ac:dyDescent="0.25">
      <c r="A7" s="15" t="s">
        <v>129</v>
      </c>
      <c r="B7" s="11" t="s">
        <v>310</v>
      </c>
    </row>
    <row r="8" spans="1:18" x14ac:dyDescent="0.25">
      <c r="B8" s="16" t="s">
        <v>76</v>
      </c>
      <c r="C8" s="11"/>
      <c r="D8" s="11"/>
      <c r="E8" s="11"/>
      <c r="F8" s="11"/>
      <c r="G8" s="11"/>
      <c r="H8" s="11"/>
      <c r="I8" s="11"/>
      <c r="J8" s="11"/>
      <c r="R8" s="17"/>
    </row>
    <row r="9" spans="1:18" ht="16.5" customHeight="1" x14ac:dyDescent="0.25">
      <c r="C9" s="16"/>
      <c r="D9" s="16"/>
      <c r="E9" s="16"/>
      <c r="F9" s="16"/>
      <c r="G9" s="16"/>
      <c r="H9" s="16"/>
      <c r="I9" s="16"/>
      <c r="J9" s="16"/>
      <c r="K9" s="18"/>
      <c r="R9" s="50"/>
    </row>
    <row r="10" spans="1:18" ht="16.5" customHeight="1" x14ac:dyDescent="0.25">
      <c r="B10" s="16"/>
      <c r="C10" s="16"/>
      <c r="D10" s="16"/>
      <c r="E10" s="16"/>
      <c r="F10" s="16"/>
      <c r="G10" s="16"/>
      <c r="H10" s="16"/>
      <c r="I10" s="16"/>
      <c r="J10" s="16"/>
    </row>
    <row r="11" spans="1:18" ht="15" customHeight="1" x14ac:dyDescent="0.25">
      <c r="C11" s="221" t="s">
        <v>67</v>
      </c>
      <c r="D11" s="221"/>
      <c r="E11" s="221"/>
      <c r="F11" s="221"/>
      <c r="G11" s="221"/>
      <c r="H11" s="223"/>
      <c r="I11" s="222" t="s">
        <v>68</v>
      </c>
      <c r="J11" s="221"/>
      <c r="K11" s="221"/>
      <c r="L11" s="221"/>
      <c r="M11" s="221"/>
      <c r="N11" s="221"/>
    </row>
    <row r="12" spans="1:18" ht="48.75" customHeight="1" x14ac:dyDescent="0.25">
      <c r="B12" s="19"/>
      <c r="C12" s="102" t="s">
        <v>48</v>
      </c>
      <c r="D12" s="102" t="s">
        <v>49</v>
      </c>
      <c r="E12" s="102" t="s">
        <v>50</v>
      </c>
      <c r="F12" s="102" t="s">
        <v>51</v>
      </c>
      <c r="G12" s="102" t="s">
        <v>52</v>
      </c>
      <c r="H12" s="102" t="s">
        <v>14</v>
      </c>
      <c r="I12" s="102" t="s">
        <v>48</v>
      </c>
      <c r="J12" s="102" t="s">
        <v>49</v>
      </c>
      <c r="K12" s="102" t="s">
        <v>50</v>
      </c>
      <c r="L12" s="102" t="s">
        <v>51</v>
      </c>
      <c r="M12" s="102" t="s">
        <v>52</v>
      </c>
      <c r="N12" s="102" t="s">
        <v>14</v>
      </c>
    </row>
    <row r="13" spans="1:18" x14ac:dyDescent="0.25">
      <c r="B13" s="65" t="s">
        <v>175</v>
      </c>
      <c r="C13" s="122">
        <v>0.47296922650401996</v>
      </c>
      <c r="D13" s="122">
        <v>0.23104145601617795</v>
      </c>
      <c r="E13" s="122">
        <v>0.44858689116055322</v>
      </c>
      <c r="F13" s="122">
        <v>0.44176013805004316</v>
      </c>
      <c r="G13" s="122">
        <v>0.33634868421052633</v>
      </c>
      <c r="H13" s="122">
        <v>0.39116399188341633</v>
      </c>
      <c r="I13" s="122">
        <v>0.48027613412228798</v>
      </c>
      <c r="J13" s="122">
        <v>0.24690317687705401</v>
      </c>
      <c r="K13" s="122">
        <v>0.46538559429880377</v>
      </c>
      <c r="L13" s="122">
        <v>0.44357838795394156</v>
      </c>
      <c r="M13" s="122">
        <v>0.36816389507971886</v>
      </c>
      <c r="N13" s="122">
        <v>0.39941969368641422</v>
      </c>
    </row>
    <row r="14" spans="1:18" x14ac:dyDescent="0.25">
      <c r="B14" s="65" t="s">
        <v>174</v>
      </c>
      <c r="C14" s="122">
        <v>0.48151147098515518</v>
      </c>
      <c r="D14" s="122">
        <v>0.23024054982817868</v>
      </c>
      <c r="E14" s="122">
        <v>0.45454545454545453</v>
      </c>
      <c r="F14" s="122">
        <v>0.44463087248322147</v>
      </c>
      <c r="G14" s="122">
        <v>0.33660933660933662</v>
      </c>
      <c r="H14" s="122">
        <v>0.39516785811238803</v>
      </c>
      <c r="I14" s="122">
        <v>0.48724331051649034</v>
      </c>
      <c r="J14" s="122">
        <v>0.25030816007888895</v>
      </c>
      <c r="K14" s="122">
        <v>0.47174076865109271</v>
      </c>
      <c r="L14" s="122">
        <v>0.45495495495495497</v>
      </c>
      <c r="M14" s="122">
        <v>0.37110044566335276</v>
      </c>
      <c r="N14" s="122">
        <v>0.40523241138076521</v>
      </c>
    </row>
    <row r="15" spans="1:18" x14ac:dyDescent="0.25">
      <c r="B15" s="65" t="s">
        <v>201</v>
      </c>
      <c r="C15" s="122">
        <v>0.49072864977800995</v>
      </c>
      <c r="D15" s="122">
        <v>0.23250239693192715</v>
      </c>
      <c r="E15" s="122">
        <v>0.46018735362997659</v>
      </c>
      <c r="F15" s="122">
        <v>0.44901315789473684</v>
      </c>
      <c r="G15" s="122">
        <v>0.3368592351505289</v>
      </c>
      <c r="H15" s="122">
        <v>0.4004602991944764</v>
      </c>
      <c r="I15" s="122">
        <v>0.49171946204290318</v>
      </c>
      <c r="J15" s="122">
        <v>0.25234703787633539</v>
      </c>
      <c r="K15" s="122">
        <v>0.47578525841571767</v>
      </c>
      <c r="L15" s="122">
        <v>0.46325436624589311</v>
      </c>
      <c r="M15" s="122">
        <v>0.37306900102986612</v>
      </c>
      <c r="N15" s="122">
        <v>0.40867039586919107</v>
      </c>
    </row>
    <row r="16" spans="1:18" x14ac:dyDescent="0.25">
      <c r="B16" s="65" t="s">
        <v>215</v>
      </c>
      <c r="C16" s="122">
        <v>0.49495204442200907</v>
      </c>
      <c r="D16" s="122">
        <v>0.23779096303057964</v>
      </c>
      <c r="E16" s="122">
        <v>0.46590257879656161</v>
      </c>
      <c r="F16" s="122">
        <v>0.46054750402576489</v>
      </c>
      <c r="G16" s="122">
        <v>0.34186325469812073</v>
      </c>
      <c r="H16" s="122">
        <v>0.40563525470320422</v>
      </c>
      <c r="I16" s="122">
        <v>0.4970321605870926</v>
      </c>
      <c r="J16" s="122">
        <v>0.25684010754388742</v>
      </c>
      <c r="K16" s="122">
        <v>0.48108907231735865</v>
      </c>
      <c r="L16" s="122">
        <v>0.46956230085527417</v>
      </c>
      <c r="M16" s="122">
        <v>0.37578696613918666</v>
      </c>
      <c r="N16" s="122">
        <v>0.41361467761173087</v>
      </c>
    </row>
    <row r="17" spans="2:14" x14ac:dyDescent="0.25">
      <c r="B17" s="65" t="s">
        <v>222</v>
      </c>
      <c r="C17" s="122">
        <v>0.49828850855745721</v>
      </c>
      <c r="D17" s="122">
        <v>0.24238410596026491</v>
      </c>
      <c r="E17" s="122">
        <v>0.47813901345291482</v>
      </c>
      <c r="F17" s="122">
        <v>0.47068021892103207</v>
      </c>
      <c r="G17" s="122">
        <v>0.35017906884202149</v>
      </c>
      <c r="H17" s="122">
        <v>0.41253876456290334</v>
      </c>
      <c r="I17" s="122">
        <v>0.50293593373178147</v>
      </c>
      <c r="J17" s="122">
        <v>0.26033441709242916</v>
      </c>
      <c r="K17" s="122">
        <v>0.48664006770644419</v>
      </c>
      <c r="L17" s="122">
        <v>0.4835254017204999</v>
      </c>
      <c r="M17" s="122">
        <v>0.38289429246876056</v>
      </c>
      <c r="N17" s="122">
        <v>0.42038511704537651</v>
      </c>
    </row>
    <row r="18" spans="2:14" x14ac:dyDescent="0.25">
      <c r="B18" s="65" t="s">
        <v>307</v>
      </c>
      <c r="C18" s="68">
        <v>0.50547657888604058</v>
      </c>
      <c r="D18" s="68">
        <v>0.24469889737065309</v>
      </c>
      <c r="E18" s="68">
        <v>0.48134126554894535</v>
      </c>
      <c r="F18" s="68">
        <v>0.48005908419497784</v>
      </c>
      <c r="G18" s="68">
        <v>0.35653188180404355</v>
      </c>
      <c r="H18" s="68">
        <v>0.41878622021893108</v>
      </c>
      <c r="I18" s="68">
        <v>0.50959542255304069</v>
      </c>
      <c r="J18" s="68">
        <v>0.26313426133812301</v>
      </c>
      <c r="K18" s="68">
        <v>0.4911639962299717</v>
      </c>
      <c r="L18" s="68">
        <v>0.49154120751202857</v>
      </c>
      <c r="M18" s="68">
        <v>0.38496868475991647</v>
      </c>
      <c r="N18" s="68">
        <v>0.42531282803205761</v>
      </c>
    </row>
    <row r="21" spans="2:14" x14ac:dyDescent="0.25">
      <c r="B21" s="12" t="s">
        <v>313</v>
      </c>
    </row>
    <row r="22" spans="2:14" x14ac:dyDescent="0.25">
      <c r="B22" s="12" t="s">
        <v>72</v>
      </c>
    </row>
    <row r="23" spans="2:14" x14ac:dyDescent="0.25">
      <c r="B23" s="12" t="s">
        <v>203</v>
      </c>
    </row>
    <row r="24" spans="2:14" x14ac:dyDescent="0.25">
      <c r="B24" s="12" t="s">
        <v>350</v>
      </c>
    </row>
    <row r="25" spans="2:14" x14ac:dyDescent="0.25">
      <c r="B25" s="12" t="s">
        <v>254</v>
      </c>
    </row>
    <row r="26" spans="2:14" ht="15" customHeight="1" x14ac:dyDescent="0.25">
      <c r="B26" s="12" t="s">
        <v>253</v>
      </c>
    </row>
  </sheetData>
  <mergeCells count="2">
    <mergeCell ref="C11:H11"/>
    <mergeCell ref="I11:N1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9AA78-3FE0-4714-BA7C-E0C296D2880F}">
  <dimension ref="A7:V27"/>
  <sheetViews>
    <sheetView showGridLines="0" topLeftCell="A13" zoomScaleNormal="100" workbookViewId="0">
      <selection activeCell="B7" sqref="B7"/>
    </sheetView>
  </sheetViews>
  <sheetFormatPr baseColWidth="10" defaultColWidth="11.42578125" defaultRowHeight="15" x14ac:dyDescent="0.25"/>
  <cols>
    <col min="1" max="1" width="7.85546875" style="12" customWidth="1"/>
    <col min="2" max="2" width="48.42578125" style="12" customWidth="1"/>
    <col min="3" max="13" width="13" style="12" customWidth="1"/>
    <col min="14" max="14" width="11.42578125" style="12" customWidth="1"/>
    <col min="15" max="16" width="12.28515625" style="12" customWidth="1"/>
    <col min="17" max="18" width="13" style="12" customWidth="1"/>
    <col min="19" max="25" width="11.42578125" style="12"/>
    <col min="26" max="27" width="15.85546875" style="12" customWidth="1"/>
    <col min="28" max="16384" width="11.42578125" style="12"/>
  </cols>
  <sheetData>
    <row r="7" spans="1:22" x14ac:dyDescent="0.25">
      <c r="A7" s="15" t="s">
        <v>130</v>
      </c>
      <c r="B7" s="11" t="s">
        <v>311</v>
      </c>
    </row>
    <row r="8" spans="1:22" x14ac:dyDescent="0.25">
      <c r="B8" s="16" t="s">
        <v>96</v>
      </c>
      <c r="C8" s="11"/>
      <c r="D8" s="11"/>
      <c r="E8" s="11"/>
      <c r="F8" s="11"/>
      <c r="G8" s="11"/>
      <c r="H8" s="11"/>
      <c r="I8" s="11"/>
      <c r="J8" s="11"/>
      <c r="K8" s="11"/>
      <c r="L8" s="11"/>
      <c r="M8" s="11"/>
      <c r="V8" s="17"/>
    </row>
    <row r="9" spans="1:22" ht="16.5" customHeight="1" x14ac:dyDescent="0.25">
      <c r="C9" s="16"/>
      <c r="D9" s="16"/>
      <c r="E9" s="16"/>
      <c r="F9" s="16"/>
      <c r="G9" s="16"/>
      <c r="H9" s="16"/>
      <c r="I9" s="16"/>
      <c r="J9" s="16"/>
      <c r="K9" s="16"/>
      <c r="L9" s="16"/>
      <c r="M9" s="16"/>
      <c r="N9" s="18"/>
      <c r="V9" s="50"/>
    </row>
    <row r="10" spans="1:22" ht="16.5" customHeight="1" x14ac:dyDescent="0.25">
      <c r="B10" s="16"/>
      <c r="C10" s="16"/>
      <c r="D10" s="16"/>
      <c r="E10" s="16"/>
      <c r="F10" s="16"/>
      <c r="G10" s="16"/>
      <c r="H10" s="16"/>
      <c r="I10" s="16"/>
      <c r="J10" s="16"/>
      <c r="K10" s="16"/>
      <c r="L10" s="16"/>
      <c r="M10" s="16"/>
    </row>
    <row r="11" spans="1:22" ht="15" customHeight="1" x14ac:dyDescent="0.25">
      <c r="C11" s="221" t="s">
        <v>67</v>
      </c>
      <c r="D11" s="221"/>
      <c r="E11" s="221"/>
      <c r="F11" s="221"/>
      <c r="G11" s="223"/>
      <c r="H11" s="222" t="s">
        <v>68</v>
      </c>
      <c r="I11" s="224"/>
      <c r="J11" s="224"/>
      <c r="K11" s="224"/>
      <c r="L11" s="224"/>
      <c r="M11"/>
      <c r="N11"/>
    </row>
    <row r="12" spans="1:22" customFormat="1" ht="19.5" customHeight="1" x14ac:dyDescent="0.25">
      <c r="B12" s="19"/>
      <c r="C12" s="102" t="s">
        <v>175</v>
      </c>
      <c r="D12" s="102" t="s">
        <v>174</v>
      </c>
      <c r="E12" s="102" t="s">
        <v>201</v>
      </c>
      <c r="F12" s="102" t="s">
        <v>215</v>
      </c>
      <c r="G12" s="102" t="s">
        <v>222</v>
      </c>
      <c r="H12" s="102" t="s">
        <v>175</v>
      </c>
      <c r="I12" s="102" t="s">
        <v>174</v>
      </c>
      <c r="J12" s="102" t="s">
        <v>201</v>
      </c>
      <c r="K12" s="102" t="s">
        <v>215</v>
      </c>
      <c r="L12" s="102" t="s">
        <v>222</v>
      </c>
    </row>
    <row r="13" spans="1:22" customFormat="1" x14ac:dyDescent="0.25">
      <c r="B13" s="65" t="s">
        <v>97</v>
      </c>
      <c r="C13" s="103">
        <v>0.53012048192771088</v>
      </c>
      <c r="D13" s="103">
        <v>0.61176470588235299</v>
      </c>
      <c r="E13" s="103">
        <v>0.52747252747252749</v>
      </c>
      <c r="F13" s="103">
        <v>0.49549549549549549</v>
      </c>
      <c r="G13" s="103">
        <v>0.58974358974358976</v>
      </c>
      <c r="H13" s="103">
        <v>0.60187353629976581</v>
      </c>
      <c r="I13" s="103">
        <v>0.60389610389610393</v>
      </c>
      <c r="J13" s="103">
        <v>0.61818181818181817</v>
      </c>
      <c r="K13" s="103">
        <v>0.5887372013651877</v>
      </c>
      <c r="L13" s="103">
        <v>0.64098360655737707</v>
      </c>
    </row>
    <row r="14" spans="1:22" customFormat="1" x14ac:dyDescent="0.25">
      <c r="B14" s="65" t="s">
        <v>98</v>
      </c>
      <c r="C14" s="103">
        <v>0.42857142857142855</v>
      </c>
      <c r="D14" s="103">
        <v>0.54395604395604391</v>
      </c>
      <c r="E14" s="103">
        <v>0.48245614035087719</v>
      </c>
      <c r="F14" s="103">
        <v>0.51528384279475981</v>
      </c>
      <c r="G14" s="103">
        <v>0.52252252252252251</v>
      </c>
      <c r="H14" s="103">
        <v>0.50207125103562555</v>
      </c>
      <c r="I14" s="103">
        <v>0.51199400299850073</v>
      </c>
      <c r="J14" s="103">
        <v>0.49700199866755496</v>
      </c>
      <c r="K14" s="103">
        <v>0.51240208877284599</v>
      </c>
      <c r="L14" s="103">
        <v>0.521484375</v>
      </c>
    </row>
    <row r="15" spans="1:22" customFormat="1" x14ac:dyDescent="0.25">
      <c r="B15" s="65" t="s">
        <v>161</v>
      </c>
      <c r="C15" s="103">
        <v>0.49528301886792453</v>
      </c>
      <c r="D15" s="103">
        <v>0.53846153846153844</v>
      </c>
      <c r="E15" s="103">
        <v>0.49019607843137253</v>
      </c>
      <c r="F15" s="103">
        <v>0.50680272108843538</v>
      </c>
      <c r="G15" s="103">
        <v>0.65094339622641506</v>
      </c>
      <c r="H15" s="103">
        <v>0.51698425849212926</v>
      </c>
      <c r="I15" s="103">
        <v>0.54123711340206182</v>
      </c>
      <c r="J15" s="103">
        <v>0.50960854092526686</v>
      </c>
      <c r="K15" s="103">
        <v>0.52391629297458897</v>
      </c>
      <c r="L15" s="103">
        <v>0.55644090305444882</v>
      </c>
    </row>
    <row r="16" spans="1:22" customFormat="1" x14ac:dyDescent="0.25">
      <c r="B16" s="65" t="s">
        <v>162</v>
      </c>
      <c r="C16" s="103">
        <v>0.52054794520547942</v>
      </c>
      <c r="D16" s="103">
        <v>0.38636363636363635</v>
      </c>
      <c r="E16" s="103">
        <v>0.45</v>
      </c>
      <c r="F16" s="103">
        <v>0.35106382978723405</v>
      </c>
      <c r="G16" s="103">
        <v>0.58695652173913049</v>
      </c>
      <c r="H16" s="103">
        <v>0.46886446886446886</v>
      </c>
      <c r="I16" s="103">
        <v>0.35916824196597352</v>
      </c>
      <c r="J16" s="103">
        <v>0.42879019908116384</v>
      </c>
      <c r="K16" s="103">
        <v>0.38450704225352111</v>
      </c>
      <c r="L16" s="103">
        <v>0.4274711168164313</v>
      </c>
    </row>
    <row r="17" spans="2:12" customFormat="1" x14ac:dyDescent="0.25">
      <c r="B17" s="65" t="s">
        <v>52</v>
      </c>
      <c r="C17" s="103">
        <v>0.5161290322580645</v>
      </c>
      <c r="D17" s="103">
        <v>0.47554347826086957</v>
      </c>
      <c r="E17" s="103">
        <v>0.51968503937007871</v>
      </c>
      <c r="F17" s="103">
        <v>0.5268817204301075</v>
      </c>
      <c r="G17" s="103">
        <v>0.5155875299760192</v>
      </c>
      <c r="H17" s="103">
        <v>0.54127257093723125</v>
      </c>
      <c r="I17" s="103">
        <v>0.49764252036005141</v>
      </c>
      <c r="J17" s="103">
        <v>0.50333988212180747</v>
      </c>
      <c r="K17" s="103">
        <v>0.50474308300395254</v>
      </c>
      <c r="L17" s="103">
        <v>0.48450184501845017</v>
      </c>
    </row>
    <row r="18" spans="2:12" customFormat="1" x14ac:dyDescent="0.25">
      <c r="B18" s="65" t="s">
        <v>163</v>
      </c>
      <c r="C18" s="103">
        <v>0.25</v>
      </c>
      <c r="D18" s="103">
        <v>0.125</v>
      </c>
      <c r="E18" s="103">
        <v>6.6666666666666666E-2</v>
      </c>
      <c r="F18" s="103">
        <v>0.19047619047619047</v>
      </c>
      <c r="G18" s="103">
        <v>0.19230769230769232</v>
      </c>
      <c r="H18" s="103">
        <v>0.20930232558139536</v>
      </c>
      <c r="I18" s="103">
        <v>0.15294117647058825</v>
      </c>
      <c r="J18" s="103">
        <v>0.21292775665399238</v>
      </c>
      <c r="K18" s="103">
        <v>0.22672064777327935</v>
      </c>
      <c r="L18" s="103">
        <v>0.24567474048442905</v>
      </c>
    </row>
    <row r="19" spans="2:12" customFormat="1" x14ac:dyDescent="0.25">
      <c r="B19" s="65" t="s">
        <v>99</v>
      </c>
      <c r="C19" s="103">
        <v>0.34693877551020408</v>
      </c>
      <c r="D19" s="103">
        <v>0.26380368098159507</v>
      </c>
      <c r="E19" s="103">
        <v>0.17721518987341772</v>
      </c>
      <c r="F19" s="103">
        <v>0.29444444444444445</v>
      </c>
      <c r="G19" s="103">
        <v>0.30392156862745096</v>
      </c>
      <c r="H19" s="103">
        <v>0.33091962346125997</v>
      </c>
      <c r="I19" s="103">
        <v>0.31697819314641745</v>
      </c>
      <c r="J19" s="103">
        <v>0.31241473396998637</v>
      </c>
      <c r="K19" s="103">
        <v>0.32793259883344134</v>
      </c>
      <c r="L19" s="103">
        <v>0.32204433497536944</v>
      </c>
    </row>
    <row r="20" spans="2:12" customFormat="1" x14ac:dyDescent="0.25">
      <c r="B20" s="65" t="s">
        <v>164</v>
      </c>
      <c r="C20" s="103">
        <v>0.4925373134328358</v>
      </c>
      <c r="D20" s="103">
        <v>0.45454545454545453</v>
      </c>
      <c r="E20" s="103">
        <v>0.41772151898734178</v>
      </c>
      <c r="F20" s="103">
        <v>0.42682926829268292</v>
      </c>
      <c r="G20" s="103">
        <v>0.5</v>
      </c>
      <c r="H20" s="103">
        <v>0.52419354838709675</v>
      </c>
      <c r="I20" s="103">
        <v>0.4946236559139785</v>
      </c>
      <c r="J20" s="103">
        <v>0.54046242774566478</v>
      </c>
      <c r="K20" s="103">
        <v>0.49832775919732442</v>
      </c>
      <c r="L20" s="103">
        <v>0.53264604810996563</v>
      </c>
    </row>
    <row r="21" spans="2:12" customFormat="1" x14ac:dyDescent="0.25">
      <c r="B21" s="65" t="s">
        <v>100</v>
      </c>
      <c r="C21" s="103">
        <v>0.52564102564102566</v>
      </c>
      <c r="D21" s="103">
        <v>0.56209150326797386</v>
      </c>
      <c r="E21" s="103">
        <v>0.53218884120171672</v>
      </c>
      <c r="F21" s="103">
        <v>0.64864864864864868</v>
      </c>
      <c r="G21" s="103">
        <v>0.53749999999999998</v>
      </c>
      <c r="H21" s="103">
        <v>0.63816604708798019</v>
      </c>
      <c r="I21" s="103">
        <v>0.61202531645569624</v>
      </c>
      <c r="J21" s="103">
        <v>0.59587155963302751</v>
      </c>
      <c r="K21" s="103">
        <v>0.64500716674629721</v>
      </c>
      <c r="L21" s="103">
        <v>0.61346411056620598</v>
      </c>
    </row>
    <row r="22" spans="2:12" customFormat="1" x14ac:dyDescent="0.25">
      <c r="B22" s="65" t="s">
        <v>44</v>
      </c>
      <c r="C22" s="103">
        <v>0.4</v>
      </c>
      <c r="D22" s="103">
        <v>0.35714285714285715</v>
      </c>
      <c r="E22" s="103">
        <v>0.23529411764705882</v>
      </c>
      <c r="F22" s="103">
        <v>0.5</v>
      </c>
      <c r="G22" s="103">
        <v>0.45454545454545453</v>
      </c>
      <c r="H22" s="103">
        <v>0.46825396825396826</v>
      </c>
      <c r="I22" s="103">
        <v>0.38345864661654133</v>
      </c>
      <c r="J22" s="103">
        <v>0.34883720930232559</v>
      </c>
      <c r="K22" s="103">
        <v>0.40116279069767441</v>
      </c>
      <c r="L22" s="103">
        <v>0.36734693877551022</v>
      </c>
    </row>
    <row r="23" spans="2:12" customFormat="1" ht="16.5" customHeight="1" x14ac:dyDescent="0.25">
      <c r="B23" s="110" t="s">
        <v>14</v>
      </c>
      <c r="C23" s="104">
        <v>0.47806354009077157</v>
      </c>
      <c r="D23" s="104">
        <v>0.47633358377160029</v>
      </c>
      <c r="E23" s="104">
        <v>0.45717806531115218</v>
      </c>
      <c r="F23" s="104">
        <v>0.49043800123380632</v>
      </c>
      <c r="G23" s="104">
        <v>0.52206736353077821</v>
      </c>
      <c r="H23" s="104">
        <v>0.5066381156316917</v>
      </c>
      <c r="I23" s="104">
        <v>0.48594033999786163</v>
      </c>
      <c r="J23" s="104">
        <v>0.49003232758620691</v>
      </c>
      <c r="K23" s="104">
        <v>0.49873303167420813</v>
      </c>
      <c r="L23" s="104">
        <v>0.49838764426340804</v>
      </c>
    </row>
    <row r="24" spans="2:12" customFormat="1" x14ac:dyDescent="0.25"/>
    <row r="25" spans="2:12" customFormat="1" ht="15" customHeight="1" x14ac:dyDescent="0.25"/>
    <row r="26" spans="2:12" x14ac:dyDescent="0.25">
      <c r="B26" s="12" t="s">
        <v>312</v>
      </c>
    </row>
    <row r="27" spans="2:12" x14ac:dyDescent="0.25">
      <c r="B27" s="12" t="s">
        <v>193</v>
      </c>
    </row>
  </sheetData>
  <mergeCells count="2">
    <mergeCell ref="C11:G11"/>
    <mergeCell ref="H11:L11"/>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80E9A-DF4B-4F79-86B3-FB3772C0CBEA}">
  <sheetPr>
    <pageSetUpPr fitToPage="1"/>
  </sheetPr>
  <dimension ref="A7:G24"/>
  <sheetViews>
    <sheetView showGridLines="0" topLeftCell="A10" zoomScaleNormal="100" workbookViewId="0">
      <selection activeCell="A7" sqref="A7"/>
    </sheetView>
  </sheetViews>
  <sheetFormatPr baseColWidth="10" defaultColWidth="11.42578125" defaultRowHeight="15" x14ac:dyDescent="0.25"/>
  <cols>
    <col min="1" max="1" width="7.7109375" style="12" customWidth="1"/>
    <col min="2" max="2" width="39.85546875" style="12" customWidth="1"/>
    <col min="3" max="6" width="13.85546875" style="12" customWidth="1"/>
    <col min="7" max="16384" width="11.42578125" style="12"/>
  </cols>
  <sheetData>
    <row r="7" spans="1:7" x14ac:dyDescent="0.25">
      <c r="A7" s="15" t="s">
        <v>131</v>
      </c>
      <c r="B7" s="11" t="s">
        <v>292</v>
      </c>
    </row>
    <row r="8" spans="1:7" x14ac:dyDescent="0.25">
      <c r="B8" s="16"/>
    </row>
    <row r="10" spans="1:7" x14ac:dyDescent="0.25">
      <c r="C10" s="219" t="s">
        <v>10</v>
      </c>
      <c r="D10" s="225"/>
      <c r="E10" s="219" t="s">
        <v>11</v>
      </c>
      <c r="F10" s="225"/>
    </row>
    <row r="11" spans="1:7" ht="18.75" customHeight="1" x14ac:dyDescent="0.25">
      <c r="C11" s="226">
        <v>2025</v>
      </c>
      <c r="D11" s="226"/>
      <c r="E11" s="226">
        <v>2021</v>
      </c>
      <c r="F11" s="226"/>
    </row>
    <row r="12" spans="1:7" ht="16.5" customHeight="1" x14ac:dyDescent="0.25">
      <c r="C12" s="102" t="s">
        <v>13</v>
      </c>
      <c r="D12" s="102" t="s">
        <v>12</v>
      </c>
      <c r="E12" s="102" t="s">
        <v>13</v>
      </c>
      <c r="F12" s="102" t="s">
        <v>12</v>
      </c>
    </row>
    <row r="13" spans="1:7" ht="25.5" customHeight="1" x14ac:dyDescent="0.25">
      <c r="B13" s="123" t="s">
        <v>60</v>
      </c>
      <c r="C13" s="124">
        <v>0.73170731707317072</v>
      </c>
      <c r="D13" s="125">
        <v>0.26829268292682928</v>
      </c>
      <c r="E13" s="125">
        <v>0.71</v>
      </c>
      <c r="F13" s="125">
        <v>0.28999999999999998</v>
      </c>
      <c r="G13" s="126"/>
    </row>
    <row r="14" spans="1:7" ht="25.5" customHeight="1" x14ac:dyDescent="0.25">
      <c r="B14" s="123" t="s">
        <v>59</v>
      </c>
      <c r="C14" s="125">
        <v>0.46422018348623856</v>
      </c>
      <c r="D14" s="125">
        <v>0.5357798165137615</v>
      </c>
      <c r="E14" s="125">
        <v>0.5</v>
      </c>
      <c r="F14" s="125">
        <v>0.5</v>
      </c>
    </row>
    <row r="15" spans="1:7" ht="25.5" customHeight="1" x14ac:dyDescent="0.25">
      <c r="B15" s="123" t="s">
        <v>58</v>
      </c>
      <c r="C15" s="125">
        <v>0.65040650406504064</v>
      </c>
      <c r="D15" s="125">
        <v>0.34959349593495936</v>
      </c>
      <c r="E15" s="125">
        <v>0.63</v>
      </c>
      <c r="F15" s="125">
        <v>0.37</v>
      </c>
    </row>
    <row r="16" spans="1:7" ht="25.5" customHeight="1" x14ac:dyDescent="0.25">
      <c r="B16" s="123" t="s">
        <v>57</v>
      </c>
      <c r="C16" s="125">
        <v>0.44791666666666669</v>
      </c>
      <c r="D16" s="125">
        <v>0.55208333333333337</v>
      </c>
      <c r="E16" s="125">
        <v>0.56999999999999995</v>
      </c>
      <c r="F16" s="125">
        <v>0.43</v>
      </c>
    </row>
    <row r="17" spans="2:6" ht="25.5" customHeight="1" x14ac:dyDescent="0.25">
      <c r="B17" s="123" t="s">
        <v>56</v>
      </c>
      <c r="C17" s="127">
        <v>0.88888888888888884</v>
      </c>
      <c r="D17" s="127">
        <v>0.1111111111111111</v>
      </c>
      <c r="E17" s="127">
        <v>0.75</v>
      </c>
      <c r="F17" s="127">
        <v>0.25</v>
      </c>
    </row>
    <row r="19" spans="2:6" ht="15" customHeight="1" x14ac:dyDescent="0.25"/>
    <row r="20" spans="2:6" x14ac:dyDescent="0.25">
      <c r="B20" s="12" t="s">
        <v>226</v>
      </c>
    </row>
    <row r="21" spans="2:6" x14ac:dyDescent="0.25">
      <c r="B21" s="12" t="s">
        <v>255</v>
      </c>
    </row>
    <row r="22" spans="2:6" x14ac:dyDescent="0.25">
      <c r="B22" s="12" t="s">
        <v>72</v>
      </c>
    </row>
    <row r="23" spans="2:6" x14ac:dyDescent="0.25">
      <c r="B23" s="12" t="s">
        <v>294</v>
      </c>
    </row>
    <row r="24" spans="2:6" x14ac:dyDescent="0.25">
      <c r="B24" s="12" t="s">
        <v>295</v>
      </c>
    </row>
  </sheetData>
  <sortState ref="A13:F17">
    <sortCondition descending="1" ref="A13:A17"/>
  </sortState>
  <mergeCells count="4">
    <mergeCell ref="E10:F10"/>
    <mergeCell ref="E11:F11"/>
    <mergeCell ref="C10:D10"/>
    <mergeCell ref="C11:D11"/>
  </mergeCells>
  <pageMargins left="0.7" right="0.7" top="0.75" bottom="0.75" header="0.3" footer="0.3"/>
  <pageSetup paperSize="9" scale="4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F2BFC-2403-411F-8A0E-2B78FEA0783B}">
  <dimension ref="A6:W24"/>
  <sheetViews>
    <sheetView showGridLines="0" zoomScaleNormal="100" workbookViewId="0">
      <selection activeCell="A7" sqref="A7"/>
    </sheetView>
  </sheetViews>
  <sheetFormatPr baseColWidth="10" defaultColWidth="11.42578125" defaultRowHeight="15" x14ac:dyDescent="0.25"/>
  <cols>
    <col min="1" max="1" width="11.42578125" style="128"/>
    <col min="2" max="2" width="25.28515625" style="128" customWidth="1"/>
    <col min="3" max="9" width="12.42578125" style="128" customWidth="1"/>
    <col min="10" max="10" width="28.42578125" style="128" customWidth="1"/>
    <col min="11" max="14" width="12.42578125" style="128" customWidth="1"/>
    <col min="15" max="20" width="11.42578125" style="128"/>
    <col min="21" max="21" width="4.85546875" style="128" customWidth="1"/>
    <col min="22" max="22" width="5.85546875" style="128" customWidth="1"/>
    <col min="23" max="16384" width="11.42578125" style="128"/>
  </cols>
  <sheetData>
    <row r="6" spans="1:23" s="12" customFormat="1" x14ac:dyDescent="0.25"/>
    <row r="7" spans="1:23" s="12" customFormat="1" x14ac:dyDescent="0.25">
      <c r="A7" s="15" t="s">
        <v>132</v>
      </c>
      <c r="B7" s="11" t="s">
        <v>293</v>
      </c>
    </row>
    <row r="8" spans="1:23" s="12" customFormat="1" x14ac:dyDescent="0.25">
      <c r="B8" s="128"/>
      <c r="W8" s="17"/>
    </row>
    <row r="9" spans="1:23" x14ac:dyDescent="0.25">
      <c r="J9" s="12"/>
      <c r="K9" s="12"/>
      <c r="L9" s="12"/>
      <c r="M9" s="12"/>
      <c r="N9" s="12"/>
      <c r="W9" s="17"/>
    </row>
    <row r="10" spans="1:23" x14ac:dyDescent="0.25">
      <c r="B10" s="12"/>
      <c r="D10" s="129" t="s">
        <v>297</v>
      </c>
      <c r="G10" s="129" t="s">
        <v>225</v>
      </c>
      <c r="I10" s="12"/>
      <c r="J10" s="12"/>
      <c r="K10" s="12"/>
      <c r="L10" s="12"/>
      <c r="M10" s="12"/>
      <c r="N10" s="12"/>
      <c r="O10" s="12"/>
    </row>
    <row r="11" spans="1:23" ht="58.5" customHeight="1" x14ac:dyDescent="0.25">
      <c r="B11" s="12"/>
      <c r="C11" s="221" t="s">
        <v>67</v>
      </c>
      <c r="D11" s="221"/>
      <c r="E11" s="221"/>
      <c r="F11" s="221" t="s">
        <v>68</v>
      </c>
      <c r="G11" s="221"/>
      <c r="H11" s="221"/>
      <c r="I11" s="12"/>
      <c r="J11" s="12"/>
      <c r="K11" s="12"/>
      <c r="L11" s="12"/>
      <c r="M11" s="12"/>
      <c r="N11" s="12"/>
    </row>
    <row r="12" spans="1:23" ht="60" customHeight="1" x14ac:dyDescent="0.25">
      <c r="B12" s="12"/>
      <c r="C12" s="130" t="s">
        <v>101</v>
      </c>
      <c r="D12" s="131" t="s">
        <v>102</v>
      </c>
      <c r="E12" s="131" t="s">
        <v>105</v>
      </c>
      <c r="F12" s="130" t="s">
        <v>101</v>
      </c>
      <c r="G12" s="131" t="s">
        <v>102</v>
      </c>
      <c r="H12" s="131" t="s">
        <v>105</v>
      </c>
      <c r="I12" s="132"/>
      <c r="J12" s="12"/>
      <c r="K12" s="12"/>
      <c r="L12" s="12"/>
      <c r="M12" s="12"/>
      <c r="N12" s="12"/>
    </row>
    <row r="13" spans="1:23" ht="42.75" customHeight="1" x14ac:dyDescent="0.25">
      <c r="B13" s="102" t="s">
        <v>104</v>
      </c>
      <c r="C13" s="177">
        <v>0.77777777777777779</v>
      </c>
      <c r="D13" s="177">
        <v>0.66666666666666663</v>
      </c>
      <c r="E13" s="177">
        <v>1</v>
      </c>
      <c r="F13" s="177">
        <v>0.43</v>
      </c>
      <c r="G13" s="177">
        <v>0.51</v>
      </c>
      <c r="H13" s="177">
        <v>0.82</v>
      </c>
      <c r="I13" s="133"/>
      <c r="J13" s="12"/>
      <c r="K13" s="12"/>
      <c r="L13" s="12"/>
      <c r="M13" s="12"/>
      <c r="N13" s="12"/>
    </row>
    <row r="14" spans="1:23" ht="27" x14ac:dyDescent="0.25">
      <c r="B14" s="102" t="s">
        <v>103</v>
      </c>
      <c r="C14" s="178">
        <v>0.22222222222222221</v>
      </c>
      <c r="D14" s="178">
        <v>0.33333333333333331</v>
      </c>
      <c r="E14" s="178">
        <v>0</v>
      </c>
      <c r="F14" s="178">
        <v>0.56999999999999995</v>
      </c>
      <c r="G14" s="178">
        <v>0.49</v>
      </c>
      <c r="H14" s="178">
        <v>0.18</v>
      </c>
      <c r="I14" s="12"/>
      <c r="J14" s="12"/>
      <c r="K14" s="12"/>
      <c r="L14" s="12"/>
      <c r="M14" s="12"/>
      <c r="N14" s="12"/>
    </row>
    <row r="15" spans="1:23" ht="33.75" customHeight="1" x14ac:dyDescent="0.25">
      <c r="B15" s="12"/>
      <c r="C15" s="12"/>
      <c r="D15" s="12"/>
      <c r="E15" s="12"/>
      <c r="F15" s="12"/>
      <c r="H15" s="12"/>
      <c r="I15" s="12"/>
      <c r="J15" s="12"/>
      <c r="K15" s="12"/>
      <c r="L15" s="12"/>
      <c r="M15" s="12"/>
      <c r="N15" s="12"/>
      <c r="O15" s="12"/>
      <c r="P15" s="12"/>
      <c r="Q15" s="133"/>
      <c r="R15" s="133"/>
      <c r="S15" s="133"/>
      <c r="T15" s="133"/>
      <c r="U15" s="133"/>
    </row>
    <row r="16" spans="1:23" x14ac:dyDescent="0.25">
      <c r="B16" s="12"/>
      <c r="C16" s="12"/>
      <c r="D16" s="12"/>
      <c r="E16" s="12"/>
      <c r="F16" s="12"/>
      <c r="H16" s="12"/>
      <c r="I16" s="12"/>
      <c r="J16" s="12"/>
      <c r="K16" s="12"/>
      <c r="L16" s="12"/>
      <c r="M16" s="12"/>
      <c r="N16" s="12"/>
      <c r="O16" s="12"/>
      <c r="P16" s="133"/>
      <c r="Q16" s="133"/>
      <c r="R16" s="133"/>
      <c r="S16" s="133"/>
      <c r="T16" s="133"/>
      <c r="U16" s="133"/>
    </row>
    <row r="17" spans="2:21" x14ac:dyDescent="0.25">
      <c r="B17" s="12" t="s">
        <v>226</v>
      </c>
      <c r="C17" s="12"/>
      <c r="D17" s="12"/>
      <c r="E17" s="12"/>
      <c r="F17" s="12"/>
      <c r="H17" s="12"/>
      <c r="I17" s="12"/>
      <c r="J17" s="12"/>
      <c r="K17" s="12"/>
      <c r="L17" s="12"/>
      <c r="M17" s="12"/>
      <c r="N17" s="12"/>
      <c r="O17" s="12"/>
      <c r="P17" s="133"/>
      <c r="Q17" s="133"/>
      <c r="R17" s="133"/>
      <c r="S17" s="133"/>
      <c r="T17" s="133"/>
      <c r="U17" s="133"/>
    </row>
    <row r="18" spans="2:21" x14ac:dyDescent="0.25">
      <c r="B18" s="12" t="s">
        <v>194</v>
      </c>
    </row>
    <row r="19" spans="2:21" x14ac:dyDescent="0.25">
      <c r="B19" s="12" t="s">
        <v>72</v>
      </c>
    </row>
    <row r="20" spans="2:21" x14ac:dyDescent="0.25">
      <c r="B20" s="12" t="s">
        <v>296</v>
      </c>
    </row>
    <row r="21" spans="2:21" x14ac:dyDescent="0.25">
      <c r="B21" s="12" t="s">
        <v>195</v>
      </c>
    </row>
    <row r="22" spans="2:21" x14ac:dyDescent="0.25">
      <c r="B22" s="12" t="s">
        <v>256</v>
      </c>
    </row>
    <row r="23" spans="2:21" x14ac:dyDescent="0.25">
      <c r="B23" s="12" t="s">
        <v>257</v>
      </c>
    </row>
    <row r="24" spans="2:21" x14ac:dyDescent="0.25">
      <c r="B24" s="12" t="s">
        <v>299</v>
      </c>
    </row>
  </sheetData>
  <mergeCells count="2">
    <mergeCell ref="C11:E11"/>
    <mergeCell ref="F11:H11"/>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26116-050A-404F-BD5B-1CA1563A43BE}">
  <dimension ref="A6:O41"/>
  <sheetViews>
    <sheetView showGridLines="0" tabSelected="1" topLeftCell="A8" zoomScaleNormal="100" workbookViewId="0">
      <selection activeCell="I6" sqref="I6"/>
    </sheetView>
  </sheetViews>
  <sheetFormatPr baseColWidth="10" defaultColWidth="11.42578125" defaultRowHeight="15" x14ac:dyDescent="0.25"/>
  <cols>
    <col min="1" max="1" width="11.42578125" style="128"/>
    <col min="2" max="2" width="16" style="128" customWidth="1"/>
    <col min="3" max="8" width="16.5703125" style="128" customWidth="1"/>
    <col min="9" max="9" width="24.7109375" style="128" customWidth="1"/>
    <col min="10" max="11" width="13.5703125" style="128" customWidth="1"/>
    <col min="12" max="16384" width="11.42578125" style="128"/>
  </cols>
  <sheetData>
    <row r="6" spans="1:15" s="12" customFormat="1" x14ac:dyDescent="0.25"/>
    <row r="7" spans="1:15" s="12" customFormat="1" x14ac:dyDescent="0.25">
      <c r="A7" s="15" t="s">
        <v>133</v>
      </c>
      <c r="B7" s="11" t="s">
        <v>355</v>
      </c>
    </row>
    <row r="8" spans="1:15" s="12" customFormat="1" x14ac:dyDescent="0.25">
      <c r="B8" s="128"/>
    </row>
    <row r="9" spans="1:15" x14ac:dyDescent="0.25">
      <c r="N9" s="12"/>
      <c r="O9" s="12"/>
    </row>
    <row r="10" spans="1:15" x14ac:dyDescent="0.25">
      <c r="B10" s="12"/>
      <c r="D10" s="129" t="s">
        <v>297</v>
      </c>
      <c r="G10" s="129" t="s">
        <v>216</v>
      </c>
      <c r="I10" s="12"/>
      <c r="J10" s="12"/>
      <c r="K10" s="12"/>
      <c r="L10" s="12"/>
      <c r="M10" s="12"/>
      <c r="N10" s="12"/>
      <c r="O10" s="12"/>
    </row>
    <row r="11" spans="1:15" x14ac:dyDescent="0.25">
      <c r="B11" s="12"/>
      <c r="C11" s="221" t="s">
        <v>67</v>
      </c>
      <c r="D11" s="221"/>
      <c r="E11" s="221"/>
      <c r="F11" s="221" t="s">
        <v>68</v>
      </c>
      <c r="G11" s="221"/>
      <c r="H11" s="221"/>
      <c r="I11" s="12"/>
      <c r="J11" s="12"/>
      <c r="K11" s="12"/>
      <c r="L11" s="12"/>
      <c r="M11" s="12"/>
      <c r="N11" s="12"/>
    </row>
    <row r="12" spans="1:15" ht="60" customHeight="1" x14ac:dyDescent="0.25">
      <c r="B12" s="12"/>
      <c r="C12" s="130" t="s">
        <v>106</v>
      </c>
      <c r="D12" s="131" t="s">
        <v>107</v>
      </c>
      <c r="E12" s="131" t="s">
        <v>108</v>
      </c>
      <c r="F12" s="130" t="s">
        <v>106</v>
      </c>
      <c r="G12" s="131" t="s">
        <v>107</v>
      </c>
      <c r="H12" s="131" t="s">
        <v>108</v>
      </c>
      <c r="I12" s="132"/>
      <c r="J12" s="12"/>
      <c r="K12" s="12"/>
      <c r="L12" s="12"/>
      <c r="M12" s="12"/>
      <c r="N12" s="12"/>
    </row>
    <row r="13" spans="1:15" ht="42.75" customHeight="1" x14ac:dyDescent="0.25">
      <c r="B13" s="102" t="s">
        <v>92</v>
      </c>
      <c r="C13" s="177">
        <v>1</v>
      </c>
      <c r="D13" s="177">
        <v>0</v>
      </c>
      <c r="E13" s="177">
        <v>0</v>
      </c>
      <c r="F13" s="177">
        <v>0.94</v>
      </c>
      <c r="G13" s="177">
        <v>0.42</v>
      </c>
      <c r="H13" s="177">
        <v>0.06</v>
      </c>
      <c r="I13" s="133"/>
      <c r="J13" s="12"/>
      <c r="K13" s="12"/>
      <c r="L13" s="12"/>
      <c r="M13" s="12"/>
      <c r="N13" s="12"/>
    </row>
    <row r="14" spans="1:15" ht="27" x14ac:dyDescent="0.25">
      <c r="B14" s="102" t="s">
        <v>93</v>
      </c>
      <c r="C14" s="178">
        <v>1</v>
      </c>
      <c r="D14" s="178">
        <v>0</v>
      </c>
      <c r="E14" s="178">
        <v>0</v>
      </c>
      <c r="F14" s="178">
        <v>0.73099999999999998</v>
      </c>
      <c r="G14" s="178">
        <v>0.57699999999999996</v>
      </c>
      <c r="H14" s="178">
        <v>0.26900000000000002</v>
      </c>
      <c r="I14" s="12"/>
      <c r="J14" s="12"/>
      <c r="K14" s="12"/>
      <c r="L14" s="12"/>
      <c r="M14" s="12"/>
      <c r="N14" s="12"/>
    </row>
    <row r="15" spans="1:15" x14ac:dyDescent="0.25">
      <c r="E15" s="12"/>
      <c r="F15" s="12"/>
      <c r="G15" s="12"/>
      <c r="H15" s="12"/>
      <c r="I15" s="12"/>
      <c r="J15" s="12"/>
      <c r="K15" s="12"/>
      <c r="L15" s="12"/>
      <c r="M15" s="12"/>
      <c r="N15" s="133"/>
      <c r="O15" s="133"/>
    </row>
    <row r="16" spans="1:15" x14ac:dyDescent="0.25">
      <c r="B16" s="44" t="s">
        <v>351</v>
      </c>
      <c r="L16" s="12"/>
      <c r="M16" s="133"/>
      <c r="N16" s="133"/>
      <c r="O16" s="133"/>
    </row>
    <row r="17" spans="2:15" x14ac:dyDescent="0.25">
      <c r="B17" s="129" t="s">
        <v>72</v>
      </c>
      <c r="L17" s="12"/>
      <c r="M17" s="133"/>
      <c r="N17" s="133"/>
      <c r="O17" s="133"/>
    </row>
    <row r="18" spans="2:15" x14ac:dyDescent="0.25">
      <c r="B18" s="129" t="s">
        <v>296</v>
      </c>
      <c r="E18" s="12"/>
      <c r="F18" s="12"/>
      <c r="G18" s="126"/>
      <c r="H18" s="12"/>
      <c r="I18" s="12"/>
      <c r="J18" s="12"/>
      <c r="K18" s="12"/>
      <c r="N18" s="12"/>
      <c r="O18" s="12"/>
    </row>
    <row r="19" spans="2:15" x14ac:dyDescent="0.25">
      <c r="B19" s="129" t="s">
        <v>300</v>
      </c>
      <c r="C19" s="12"/>
      <c r="N19" s="12"/>
      <c r="O19" s="12"/>
    </row>
    <row r="20" spans="2:15" x14ac:dyDescent="0.25">
      <c r="B20" s="12"/>
      <c r="C20" s="12"/>
      <c r="L20" s="12"/>
      <c r="M20" s="12"/>
      <c r="N20" s="12"/>
      <c r="O20" s="12"/>
    </row>
    <row r="21" spans="2:15" x14ac:dyDescent="0.25">
      <c r="B21" s="12"/>
      <c r="C21" s="12"/>
      <c r="N21" s="12"/>
      <c r="O21" s="12"/>
    </row>
    <row r="22" spans="2:15" x14ac:dyDescent="0.25">
      <c r="B22" s="12"/>
      <c r="C22" s="12"/>
      <c r="J22" s="105"/>
      <c r="K22" s="105"/>
      <c r="N22" s="12"/>
      <c r="O22" s="12"/>
    </row>
    <row r="23" spans="2:15" x14ac:dyDescent="0.25">
      <c r="B23" s="12"/>
      <c r="C23" s="12"/>
      <c r="J23" s="133"/>
      <c r="K23" s="133"/>
    </row>
    <row r="24" spans="2:15" x14ac:dyDescent="0.25">
      <c r="B24" s="12"/>
      <c r="C24" s="12"/>
      <c r="D24" s="12"/>
      <c r="E24" s="12"/>
      <c r="F24" s="12"/>
      <c r="G24" s="12"/>
      <c r="N24" s="133"/>
      <c r="O24" s="133"/>
    </row>
    <row r="25" spans="2:15" x14ac:dyDescent="0.25">
      <c r="B25" s="12"/>
      <c r="C25" s="12"/>
      <c r="D25" s="12"/>
      <c r="E25" s="12"/>
      <c r="F25" s="12"/>
      <c r="G25" s="12"/>
      <c r="N25" s="133"/>
      <c r="O25" s="133"/>
    </row>
    <row r="26" spans="2:15" x14ac:dyDescent="0.25">
      <c r="B26" s="12"/>
      <c r="C26" s="12"/>
      <c r="D26" s="12"/>
      <c r="E26" s="12"/>
      <c r="F26" s="12"/>
      <c r="G26" s="12"/>
    </row>
    <row r="27" spans="2:15" x14ac:dyDescent="0.25">
      <c r="B27" s="12"/>
      <c r="C27" s="12"/>
      <c r="D27" s="12"/>
      <c r="E27" s="12"/>
      <c r="F27" s="12"/>
      <c r="G27" s="12"/>
    </row>
    <row r="28" spans="2:15" x14ac:dyDescent="0.25">
      <c r="B28" s="12"/>
      <c r="C28" s="12"/>
      <c r="D28" s="12"/>
      <c r="E28" s="12"/>
      <c r="F28" s="12"/>
      <c r="G28" s="12"/>
    </row>
    <row r="29" spans="2:15" x14ac:dyDescent="0.25">
      <c r="B29" s="12"/>
      <c r="C29" s="12"/>
      <c r="D29" s="12"/>
      <c r="E29" s="12"/>
      <c r="F29" s="12"/>
      <c r="G29" s="12"/>
    </row>
    <row r="30" spans="2:15" x14ac:dyDescent="0.25">
      <c r="B30" s="12"/>
      <c r="C30" s="12"/>
      <c r="D30" s="12"/>
      <c r="E30" s="12"/>
      <c r="F30" s="12"/>
      <c r="G30" s="12"/>
    </row>
    <row r="31" spans="2:15" x14ac:dyDescent="0.25">
      <c r="B31" s="12"/>
      <c r="C31" s="12"/>
      <c r="D31" s="12"/>
      <c r="E31" s="12"/>
      <c r="F31" s="12"/>
      <c r="G31" s="12"/>
      <c r="I31" s="129"/>
    </row>
    <row r="32" spans="2:15" x14ac:dyDescent="0.25">
      <c r="B32" s="12"/>
      <c r="C32" s="12"/>
      <c r="D32" s="12"/>
      <c r="E32" s="12"/>
      <c r="F32" s="12"/>
      <c r="G32" s="12"/>
      <c r="I32" s="129"/>
    </row>
    <row r="33" spans="2:9" x14ac:dyDescent="0.25">
      <c r="B33" s="12"/>
      <c r="C33" s="12"/>
      <c r="D33" s="12"/>
      <c r="E33" s="12"/>
      <c r="F33" s="12"/>
      <c r="G33" s="12"/>
      <c r="I33" s="129"/>
    </row>
    <row r="34" spans="2:9" x14ac:dyDescent="0.25">
      <c r="B34" s="12"/>
      <c r="C34" s="12"/>
      <c r="D34" s="12"/>
      <c r="E34" s="12"/>
      <c r="F34" s="12"/>
      <c r="G34" s="12"/>
      <c r="I34" s="129"/>
    </row>
    <row r="35" spans="2:9" x14ac:dyDescent="0.25">
      <c r="B35" s="12"/>
      <c r="C35" s="12"/>
      <c r="D35" s="12"/>
      <c r="E35" s="12"/>
      <c r="F35" s="12"/>
      <c r="G35" s="12"/>
      <c r="I35" s="129"/>
    </row>
    <row r="36" spans="2:9" ht="13.5" customHeight="1" x14ac:dyDescent="0.25">
      <c r="B36" s="12"/>
      <c r="C36" s="12"/>
      <c r="D36" s="12"/>
      <c r="E36" s="12"/>
      <c r="F36" s="12"/>
      <c r="G36" s="12"/>
      <c r="I36" s="129"/>
    </row>
    <row r="37" spans="2:9" x14ac:dyDescent="0.25">
      <c r="B37" s="12"/>
      <c r="C37" s="12"/>
      <c r="D37" s="12"/>
      <c r="E37" s="12"/>
      <c r="F37" s="12"/>
      <c r="G37" s="12"/>
    </row>
    <row r="38" spans="2:9" x14ac:dyDescent="0.25">
      <c r="B38" s="12"/>
      <c r="C38" s="12"/>
      <c r="D38" s="12"/>
      <c r="E38" s="12"/>
      <c r="F38" s="12"/>
      <c r="G38" s="12"/>
      <c r="I38" s="129"/>
    </row>
    <row r="39" spans="2:9" x14ac:dyDescent="0.25">
      <c r="B39" s="12"/>
      <c r="C39" s="12"/>
      <c r="D39" s="12"/>
      <c r="E39" s="12"/>
      <c r="F39" s="12"/>
      <c r="G39" s="12"/>
      <c r="I39" s="129"/>
    </row>
    <row r="40" spans="2:9" x14ac:dyDescent="0.25">
      <c r="B40" s="12"/>
      <c r="C40" s="12"/>
      <c r="D40" s="12"/>
      <c r="E40" s="12"/>
      <c r="F40" s="12"/>
      <c r="G40" s="12"/>
    </row>
    <row r="41" spans="2:9" x14ac:dyDescent="0.25">
      <c r="B41" s="12"/>
      <c r="C41" s="12"/>
      <c r="D41" s="12"/>
      <c r="E41" s="12"/>
      <c r="F41" s="12"/>
      <c r="G41" s="12"/>
    </row>
  </sheetData>
  <mergeCells count="2">
    <mergeCell ref="C11:E11"/>
    <mergeCell ref="F11:H1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99EFC-A0E8-4217-BB9E-42E89D2E9FA1}">
  <dimension ref="A7:S26"/>
  <sheetViews>
    <sheetView showGridLines="0" zoomScaleNormal="100" workbookViewId="0">
      <selection activeCell="A7" sqref="A7"/>
    </sheetView>
  </sheetViews>
  <sheetFormatPr baseColWidth="10" defaultColWidth="11.42578125" defaultRowHeight="15" x14ac:dyDescent="0.25"/>
  <cols>
    <col min="1" max="1" width="7.7109375" style="12" customWidth="1"/>
    <col min="2" max="2" width="11.42578125" style="12" customWidth="1"/>
    <col min="3" max="16384" width="11.42578125" style="12"/>
  </cols>
  <sheetData>
    <row r="7" spans="1:19" x14ac:dyDescent="0.25">
      <c r="A7" s="15" t="s">
        <v>2</v>
      </c>
      <c r="B7" s="11" t="s">
        <v>263</v>
      </c>
    </row>
    <row r="8" spans="1:19" x14ac:dyDescent="0.25">
      <c r="B8" s="16" t="s">
        <v>9</v>
      </c>
      <c r="S8" s="17"/>
    </row>
    <row r="9" spans="1:19" x14ac:dyDescent="0.25">
      <c r="S9" s="17"/>
    </row>
    <row r="11" spans="1:19" x14ac:dyDescent="0.25">
      <c r="B11" s="18"/>
      <c r="C11" s="202" t="s">
        <v>10</v>
      </c>
      <c r="D11" s="202"/>
      <c r="E11" s="202"/>
      <c r="F11" s="202" t="s">
        <v>11</v>
      </c>
      <c r="G11" s="202"/>
      <c r="H11" s="202"/>
      <c r="I11" s="199" t="s">
        <v>197</v>
      </c>
      <c r="J11" s="199"/>
      <c r="K11" s="199"/>
    </row>
    <row r="12" spans="1:19" x14ac:dyDescent="0.25">
      <c r="B12" s="19"/>
      <c r="C12" s="20" t="s">
        <v>12</v>
      </c>
      <c r="D12" s="21" t="s">
        <v>13</v>
      </c>
      <c r="E12" s="21" t="s">
        <v>14</v>
      </c>
      <c r="F12" s="20" t="s">
        <v>12</v>
      </c>
      <c r="G12" s="21" t="s">
        <v>13</v>
      </c>
      <c r="H12" s="21" t="s">
        <v>14</v>
      </c>
      <c r="I12" s="20" t="s">
        <v>12</v>
      </c>
      <c r="J12" s="21" t="s">
        <v>13</v>
      </c>
      <c r="K12" s="21" t="s">
        <v>14</v>
      </c>
    </row>
    <row r="13" spans="1:19" x14ac:dyDescent="0.25">
      <c r="B13" s="22">
        <v>2012</v>
      </c>
      <c r="C13" s="30">
        <v>0.37771998266146517</v>
      </c>
      <c r="D13" s="31">
        <v>0.31397951570236721</v>
      </c>
      <c r="E13" s="31">
        <v>0.34195905320039577</v>
      </c>
      <c r="F13" s="30">
        <v>0.43545613208148093</v>
      </c>
      <c r="G13" s="31">
        <v>0.36121624630259852</v>
      </c>
      <c r="H13" s="31">
        <v>0.39494271496354583</v>
      </c>
      <c r="I13" s="30">
        <v>0.33157891585382648</v>
      </c>
      <c r="J13" s="31">
        <v>0.26744676088828301</v>
      </c>
      <c r="K13" s="31">
        <v>0.29676043486138393</v>
      </c>
    </row>
    <row r="14" spans="1:19" x14ac:dyDescent="0.25">
      <c r="B14" s="22">
        <v>2013</v>
      </c>
      <c r="C14" s="30">
        <v>0.39412133703736885</v>
      </c>
      <c r="D14" s="31">
        <v>0.32201372356812774</v>
      </c>
      <c r="E14" s="31">
        <v>0.35360245273377622</v>
      </c>
      <c r="F14" s="30">
        <v>0.44835084226245059</v>
      </c>
      <c r="G14" s="31">
        <v>0.37402503373300999</v>
      </c>
      <c r="H14" s="31">
        <v>0.40789850746268658</v>
      </c>
      <c r="I14" s="30">
        <v>0.34235226970236909</v>
      </c>
      <c r="J14" s="31">
        <v>0.2755890877847943</v>
      </c>
      <c r="K14" s="31">
        <v>0.30620506267306852</v>
      </c>
    </row>
    <row r="15" spans="1:19" x14ac:dyDescent="0.25">
      <c r="B15" s="22">
        <v>2014</v>
      </c>
      <c r="C15" s="30">
        <v>0.41899999999999998</v>
      </c>
      <c r="D15" s="31">
        <v>0.31</v>
      </c>
      <c r="E15" s="31">
        <v>0.35799999999999998</v>
      </c>
      <c r="F15" s="30">
        <v>0.46500000000000002</v>
      </c>
      <c r="G15" s="31">
        <v>0.38200000000000001</v>
      </c>
      <c r="H15" s="31">
        <v>0.42</v>
      </c>
      <c r="I15" s="30">
        <v>0.34769181966353513</v>
      </c>
      <c r="J15" s="31">
        <v>0.28241445096476608</v>
      </c>
      <c r="K15" s="31">
        <v>0.31240920692744006</v>
      </c>
    </row>
    <row r="16" spans="1:19" x14ac:dyDescent="0.25">
      <c r="B16" s="22">
        <v>2015</v>
      </c>
      <c r="C16" s="30">
        <v>0.41700000000000004</v>
      </c>
      <c r="D16" s="31">
        <v>0.313</v>
      </c>
      <c r="E16" s="31">
        <v>0.35799999999999998</v>
      </c>
      <c r="F16" s="30">
        <v>0.47299999999999998</v>
      </c>
      <c r="G16" s="31">
        <v>0.373</v>
      </c>
      <c r="H16" s="31">
        <v>0.41899999999999998</v>
      </c>
      <c r="I16" s="30">
        <v>0.35796248896424299</v>
      </c>
      <c r="J16" s="31">
        <v>0.2863199660420449</v>
      </c>
      <c r="K16" s="31">
        <v>0.31925791705156448</v>
      </c>
    </row>
    <row r="17" spans="2:11" x14ac:dyDescent="0.25">
      <c r="B17" s="22">
        <v>2016</v>
      </c>
      <c r="C17" s="30">
        <v>0.42799999999999999</v>
      </c>
      <c r="D17" s="31">
        <v>0.313</v>
      </c>
      <c r="E17" s="31">
        <v>0.36200000000000004</v>
      </c>
      <c r="F17" s="30">
        <v>0.47899999999999998</v>
      </c>
      <c r="G17" s="31">
        <v>0.372</v>
      </c>
      <c r="H17" s="31">
        <v>0.42099999999999999</v>
      </c>
      <c r="I17" s="30">
        <v>0.36441114152637433</v>
      </c>
      <c r="J17" s="31">
        <v>0.28991477370390123</v>
      </c>
      <c r="K17" s="31">
        <v>0.32416693506494881</v>
      </c>
    </row>
    <row r="18" spans="2:11" x14ac:dyDescent="0.25">
      <c r="B18" s="22">
        <v>2017</v>
      </c>
      <c r="C18" s="30">
        <v>0.42799999999999999</v>
      </c>
      <c r="D18" s="31">
        <v>0.32</v>
      </c>
      <c r="E18" s="31">
        <v>0.36700000000000005</v>
      </c>
      <c r="F18" s="30">
        <v>0.48</v>
      </c>
      <c r="G18" s="31">
        <v>0.378</v>
      </c>
      <c r="H18" s="31">
        <v>0.42499999999999999</v>
      </c>
      <c r="I18" s="30">
        <v>0.37171581983015473</v>
      </c>
      <c r="J18" s="31">
        <v>0.29409092142024029</v>
      </c>
      <c r="K18" s="31">
        <v>0.32978432807000468</v>
      </c>
    </row>
    <row r="19" spans="2:11" x14ac:dyDescent="0.25">
      <c r="B19" s="22">
        <v>2018</v>
      </c>
      <c r="C19" s="30">
        <v>0.43099999999999999</v>
      </c>
      <c r="D19" s="31">
        <v>0.32400000000000001</v>
      </c>
      <c r="E19" s="31">
        <v>0.37</v>
      </c>
      <c r="F19" s="30">
        <v>0.48399999999999999</v>
      </c>
      <c r="G19" s="31">
        <v>0.38300000000000001</v>
      </c>
      <c r="H19" s="31">
        <v>0.42899999999999999</v>
      </c>
      <c r="I19" s="30">
        <v>0.38061081686743736</v>
      </c>
      <c r="J19" s="31">
        <v>0.29944644650501617</v>
      </c>
      <c r="K19" s="31">
        <v>0.33680120324420321</v>
      </c>
    </row>
    <row r="20" spans="2:11" x14ac:dyDescent="0.25">
      <c r="B20" s="22">
        <v>2019</v>
      </c>
      <c r="C20" s="32">
        <v>0.44246667163178671</v>
      </c>
      <c r="D20" s="33">
        <v>0.32583005064715814</v>
      </c>
      <c r="E20" s="33">
        <v>0.37602974644997916</v>
      </c>
      <c r="F20" s="32">
        <v>0.4955001826494127</v>
      </c>
      <c r="G20" s="33">
        <v>0.38958271292435975</v>
      </c>
      <c r="H20" s="33">
        <v>0.43795280925007457</v>
      </c>
      <c r="I20" s="32">
        <v>0.39023453203281505</v>
      </c>
      <c r="J20" s="33">
        <v>0.30598189220809013</v>
      </c>
      <c r="K20" s="33">
        <v>0.34481146406854962</v>
      </c>
    </row>
    <row r="21" spans="2:11" x14ac:dyDescent="0.25">
      <c r="B21" s="22">
        <v>2020</v>
      </c>
      <c r="C21" s="32">
        <v>0.47531008659021756</v>
      </c>
      <c r="D21" s="33">
        <v>0.3372240110395584</v>
      </c>
      <c r="E21" s="33">
        <v>0.39584919400218466</v>
      </c>
      <c r="F21" s="32">
        <v>0.51611248532378851</v>
      </c>
      <c r="G21" s="33">
        <v>0.40309884272797869</v>
      </c>
      <c r="H21" s="33">
        <v>0.45473482481356492</v>
      </c>
      <c r="I21" s="32">
        <v>0.40622576601922489</v>
      </c>
      <c r="J21" s="33">
        <v>0.31644223920394854</v>
      </c>
      <c r="K21" s="33">
        <v>0.35788866278056353</v>
      </c>
    </row>
    <row r="22" spans="2:11" x14ac:dyDescent="0.25">
      <c r="B22" s="22">
        <v>2021</v>
      </c>
      <c r="C22" s="32">
        <v>0.48019874324126849</v>
      </c>
      <c r="D22" s="33">
        <v>0.34868716337522437</v>
      </c>
      <c r="E22" s="33">
        <v>0.40579480181523914</v>
      </c>
      <c r="F22" s="32">
        <v>0.52565803176969716</v>
      </c>
      <c r="G22" s="33">
        <v>0.40824469333533614</v>
      </c>
      <c r="H22" s="33">
        <v>0.46240947525994258</v>
      </c>
      <c r="I22" s="37">
        <v>0.41899999999999998</v>
      </c>
      <c r="J22" s="38">
        <v>0.32500000000000001</v>
      </c>
      <c r="K22" s="33">
        <v>0.36826063460682734</v>
      </c>
    </row>
    <row r="23" spans="2:11" x14ac:dyDescent="0.25">
      <c r="B23" s="22">
        <v>2022</v>
      </c>
      <c r="C23" s="32">
        <v>0.49313253852053263</v>
      </c>
      <c r="D23" s="33">
        <v>0.35754985754985757</v>
      </c>
      <c r="E23" s="33">
        <v>0.41721122871606076</v>
      </c>
      <c r="F23" s="32">
        <v>0.52967513315084769</v>
      </c>
      <c r="G23" s="33">
        <v>0.40696020136431615</v>
      </c>
      <c r="H23" s="33">
        <v>0.46368424666267788</v>
      </c>
      <c r="I23" s="37">
        <v>0.42299999999999999</v>
      </c>
      <c r="J23" s="38">
        <v>0.32600000000000001</v>
      </c>
      <c r="K23" s="33">
        <v>0.37094135829090813</v>
      </c>
    </row>
    <row r="24" spans="2:11" x14ac:dyDescent="0.25">
      <c r="B24" s="22">
        <v>2023</v>
      </c>
      <c r="C24" s="34">
        <v>0.49199999999999999</v>
      </c>
      <c r="D24" s="35">
        <v>0.36599999999999999</v>
      </c>
      <c r="E24" s="35">
        <v>0.42299999999999999</v>
      </c>
      <c r="F24" s="34">
        <v>0.52700000000000002</v>
      </c>
      <c r="G24" s="35">
        <v>0.41299999999999998</v>
      </c>
      <c r="H24" s="35">
        <v>0.46600000000000003</v>
      </c>
      <c r="I24" s="34">
        <v>0.43031561408154173</v>
      </c>
      <c r="J24" s="35">
        <v>0.33356366994669756</v>
      </c>
      <c r="K24" s="35">
        <v>0.37860624443463398</v>
      </c>
    </row>
    <row r="25" spans="2:11" x14ac:dyDescent="0.25">
      <c r="B25" s="36"/>
      <c r="C25" s="39"/>
      <c r="D25" s="39"/>
      <c r="E25" s="39"/>
      <c r="F25" s="39"/>
      <c r="G25" s="39"/>
      <c r="H25" s="39"/>
      <c r="I25" s="39"/>
      <c r="J25" s="39"/>
      <c r="K25" s="39"/>
    </row>
    <row r="26" spans="2:11" x14ac:dyDescent="0.25">
      <c r="B26" s="12" t="s">
        <v>227</v>
      </c>
    </row>
  </sheetData>
  <mergeCells count="3">
    <mergeCell ref="C11:E11"/>
    <mergeCell ref="F11:H11"/>
    <mergeCell ref="I11:K11"/>
  </mergeCells>
  <pageMargins left="0.70000000000000007" right="0.70000000000000007" top="0.75" bottom="0.75" header="0.30000000000000004" footer="0.30000000000000004"/>
  <pageSetup paperSize="9" orientation="portrait" r:id="rId1"/>
  <headerFooter>
    <oddHeader>&amp;L&amp;G</oddHeader>
  </headerFooter>
  <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33CAD-1A23-4DBE-AFD3-48CA986DD832}">
  <dimension ref="A7:X19"/>
  <sheetViews>
    <sheetView showGridLines="0" topLeftCell="A6" zoomScale="70" zoomScaleNormal="70" workbookViewId="0">
      <selection activeCell="Q14" sqref="Q14"/>
    </sheetView>
  </sheetViews>
  <sheetFormatPr baseColWidth="10" defaultColWidth="11.42578125" defaultRowHeight="15" x14ac:dyDescent="0.25"/>
  <cols>
    <col min="1" max="1" width="11.42578125" style="12"/>
    <col min="2" max="2" width="31.85546875" style="12" customWidth="1"/>
    <col min="3" max="28" width="14.42578125" style="12" customWidth="1"/>
    <col min="29" max="16384" width="11.42578125" style="12"/>
  </cols>
  <sheetData>
    <row r="7" spans="1:24" x14ac:dyDescent="0.25">
      <c r="A7" s="15" t="s">
        <v>134</v>
      </c>
      <c r="B7" s="11" t="s">
        <v>352</v>
      </c>
    </row>
    <row r="8" spans="1:24" x14ac:dyDescent="0.25">
      <c r="T8" s="17"/>
    </row>
    <row r="9" spans="1:24" x14ac:dyDescent="0.25">
      <c r="T9" s="17"/>
    </row>
    <row r="11" spans="1:24" x14ac:dyDescent="0.25">
      <c r="B11" s="137"/>
      <c r="C11" s="145"/>
      <c r="D11" s="145"/>
      <c r="E11" s="145"/>
      <c r="F11" s="145"/>
      <c r="G11" s="145"/>
      <c r="H11" s="145"/>
      <c r="I11" s="145"/>
      <c r="J11" s="145"/>
      <c r="K11" s="145"/>
      <c r="L11" s="145"/>
      <c r="M11" s="145"/>
      <c r="N11" s="145"/>
      <c r="O11" s="145"/>
      <c r="P11" s="145"/>
    </row>
    <row r="13" spans="1:24" ht="75" x14ac:dyDescent="0.25">
      <c r="B13" s="134"/>
      <c r="C13" s="227" t="s">
        <v>115</v>
      </c>
      <c r="D13" s="227"/>
      <c r="E13" s="227"/>
      <c r="F13" s="227"/>
      <c r="G13" s="227"/>
      <c r="H13" s="227"/>
      <c r="I13" s="227"/>
      <c r="J13" s="227" t="s">
        <v>113</v>
      </c>
      <c r="K13" s="227"/>
      <c r="L13" s="227"/>
      <c r="M13" s="227"/>
      <c r="N13" s="227"/>
      <c r="O13" s="227"/>
      <c r="P13" s="227"/>
      <c r="Q13" s="227" t="s">
        <v>114</v>
      </c>
      <c r="R13" s="227"/>
      <c r="S13" s="227"/>
      <c r="T13" s="227"/>
      <c r="U13" s="227"/>
      <c r="V13" s="227"/>
      <c r="W13" s="227"/>
      <c r="X13" s="134" t="s">
        <v>116</v>
      </c>
    </row>
    <row r="14" spans="1:24" ht="45.75" thickBot="1" x14ac:dyDescent="0.3">
      <c r="B14" s="135">
        <v>2023</v>
      </c>
      <c r="C14" s="136" t="s">
        <v>204</v>
      </c>
      <c r="D14" s="136" t="s">
        <v>74</v>
      </c>
      <c r="E14" s="136" t="s">
        <v>49</v>
      </c>
      <c r="F14" s="136" t="s">
        <v>40</v>
      </c>
      <c r="G14" s="136" t="s">
        <v>109</v>
      </c>
      <c r="H14" s="136" t="s">
        <v>110</v>
      </c>
      <c r="I14" s="136" t="s">
        <v>41</v>
      </c>
      <c r="J14" s="136" t="s">
        <v>204</v>
      </c>
      <c r="K14" s="136" t="s">
        <v>74</v>
      </c>
      <c r="L14" s="136" t="s">
        <v>49</v>
      </c>
      <c r="M14" s="136" t="s">
        <v>40</v>
      </c>
      <c r="N14" s="136" t="s">
        <v>109</v>
      </c>
      <c r="O14" s="136" t="s">
        <v>110</v>
      </c>
      <c r="P14" s="136" t="s">
        <v>41</v>
      </c>
      <c r="Q14" s="136" t="s">
        <v>204</v>
      </c>
      <c r="R14" s="136" t="s">
        <v>74</v>
      </c>
      <c r="S14" s="136" t="s">
        <v>49</v>
      </c>
      <c r="T14" s="136" t="s">
        <v>40</v>
      </c>
      <c r="U14" s="136" t="s">
        <v>109</v>
      </c>
      <c r="V14" s="136" t="s">
        <v>110</v>
      </c>
      <c r="W14" s="136" t="s">
        <v>41</v>
      </c>
      <c r="X14" s="136" t="s">
        <v>74</v>
      </c>
    </row>
    <row r="15" spans="1:24" ht="30" x14ac:dyDescent="0.25">
      <c r="B15" s="137" t="s">
        <v>111</v>
      </c>
      <c r="C15" s="138">
        <v>47.619047619047613</v>
      </c>
      <c r="D15" s="139">
        <v>60.344827586206897</v>
      </c>
      <c r="E15" s="139">
        <v>32.222222222222221</v>
      </c>
      <c r="F15" s="139">
        <v>61.764705882352942</v>
      </c>
      <c r="G15" s="139">
        <v>51.162790697674424</v>
      </c>
      <c r="H15" s="139">
        <v>58.064516129032263</v>
      </c>
      <c r="I15" s="139">
        <v>58.208955223880601</v>
      </c>
      <c r="J15" s="139">
        <v>50</v>
      </c>
      <c r="K15" s="139">
        <v>57.894736842105267</v>
      </c>
      <c r="L15" s="139">
        <v>27.450980392156865</v>
      </c>
      <c r="M15" s="139">
        <v>59.493670886075947</v>
      </c>
      <c r="N15" s="139">
        <v>59.45945945945946</v>
      </c>
      <c r="O15" s="139">
        <v>65.517241379310349</v>
      </c>
      <c r="P15" s="139">
        <v>58.695652173913047</v>
      </c>
      <c r="Q15" s="139">
        <v>48.717948717948715</v>
      </c>
      <c r="R15" s="140">
        <v>57.692307692307686</v>
      </c>
      <c r="S15" s="140">
        <v>28.378378378378379</v>
      </c>
      <c r="T15" s="140">
        <v>63.333333333333329</v>
      </c>
      <c r="U15" s="140">
        <v>52.777777777777779</v>
      </c>
      <c r="V15" s="140">
        <v>53.571428571428569</v>
      </c>
      <c r="W15" s="140">
        <v>58.18181818181818</v>
      </c>
      <c r="X15" s="140">
        <v>36.585365853658537</v>
      </c>
    </row>
    <row r="16" spans="1:24" ht="30.75" thickBot="1" x14ac:dyDescent="0.3">
      <c r="B16" s="141" t="s">
        <v>112</v>
      </c>
      <c r="C16" s="142">
        <v>52.631578947368418</v>
      </c>
      <c r="D16" s="143">
        <v>69.696969696969703</v>
      </c>
      <c r="E16" s="143">
        <v>40.816326530612244</v>
      </c>
      <c r="F16" s="143">
        <v>67.796610169491515</v>
      </c>
      <c r="G16" s="143">
        <v>60.714285714285708</v>
      </c>
      <c r="H16" s="143">
        <v>71.428571428571431</v>
      </c>
      <c r="I16" s="143">
        <v>60.869565217391312</v>
      </c>
      <c r="J16" s="143">
        <v>57.142857142857139</v>
      </c>
      <c r="K16" s="143">
        <v>51.851851851851848</v>
      </c>
      <c r="L16" s="143">
        <v>31.707317073170731</v>
      </c>
      <c r="M16" s="143">
        <v>62.745098039215684</v>
      </c>
      <c r="N16" s="143">
        <v>60.714285714285708</v>
      </c>
      <c r="O16" s="143">
        <v>73.68421052631578</v>
      </c>
      <c r="P16" s="143">
        <v>53.125</v>
      </c>
      <c r="Q16" s="143">
        <v>52.941176470588239</v>
      </c>
      <c r="R16" s="144">
        <v>65.517241379310349</v>
      </c>
      <c r="S16" s="144">
        <v>34.210526315789473</v>
      </c>
      <c r="T16" s="144">
        <v>70.588235294117652</v>
      </c>
      <c r="U16" s="144">
        <v>58.333333333333336</v>
      </c>
      <c r="V16" s="144">
        <v>66.666666666666657</v>
      </c>
      <c r="W16" s="144">
        <v>65.714285714285708</v>
      </c>
      <c r="X16" s="144">
        <v>28.000000000000004</v>
      </c>
    </row>
    <row r="19" spans="2:2" x14ac:dyDescent="0.25">
      <c r="B19" s="121" t="s">
        <v>196</v>
      </c>
    </row>
  </sheetData>
  <mergeCells count="3">
    <mergeCell ref="C13:I13"/>
    <mergeCell ref="J13:P13"/>
    <mergeCell ref="Q13:W13"/>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B2B4A-79F2-4743-851B-C897F0CE5D2F}">
  <dimension ref="A7:X16"/>
  <sheetViews>
    <sheetView showGridLines="0" zoomScale="70" zoomScaleNormal="70" workbookViewId="0">
      <selection activeCell="S21" sqref="S21"/>
    </sheetView>
  </sheetViews>
  <sheetFormatPr baseColWidth="10" defaultColWidth="11.42578125" defaultRowHeight="15" x14ac:dyDescent="0.25"/>
  <cols>
    <col min="1" max="1" width="11.42578125" style="12"/>
    <col min="2" max="2" width="33" style="12" customWidth="1"/>
    <col min="3" max="27" width="15.42578125" style="12" customWidth="1"/>
    <col min="28" max="16384" width="11.42578125" style="12"/>
  </cols>
  <sheetData>
    <row r="7" spans="1:24" x14ac:dyDescent="0.25">
      <c r="A7" s="15" t="s">
        <v>135</v>
      </c>
      <c r="B7" s="11" t="s">
        <v>353</v>
      </c>
    </row>
    <row r="8" spans="1:24" x14ac:dyDescent="0.25">
      <c r="A8" s="172"/>
      <c r="B8" s="11"/>
    </row>
    <row r="10" spans="1:24" ht="75" x14ac:dyDescent="0.25">
      <c r="B10" s="134"/>
      <c r="C10" s="228" t="s">
        <v>115</v>
      </c>
      <c r="D10" s="228"/>
      <c r="E10" s="228"/>
      <c r="F10" s="228"/>
      <c r="G10" s="228"/>
      <c r="H10" s="228"/>
      <c r="I10" s="228"/>
      <c r="J10" s="228" t="s">
        <v>113</v>
      </c>
      <c r="K10" s="228"/>
      <c r="L10" s="228"/>
      <c r="M10" s="228"/>
      <c r="N10" s="228"/>
      <c r="O10" s="228"/>
      <c r="P10" s="228"/>
      <c r="Q10" s="228" t="s">
        <v>114</v>
      </c>
      <c r="R10" s="228"/>
      <c r="S10" s="228"/>
      <c r="T10" s="228"/>
      <c r="U10" s="228"/>
      <c r="V10" s="228"/>
      <c r="W10" s="228"/>
      <c r="X10" s="134" t="s">
        <v>116</v>
      </c>
    </row>
    <row r="11" spans="1:24" ht="45.75" thickBot="1" x14ac:dyDescent="0.3">
      <c r="B11" s="135">
        <v>2023</v>
      </c>
      <c r="C11" s="137" t="s">
        <v>204</v>
      </c>
      <c r="D11" s="137" t="s">
        <v>74</v>
      </c>
      <c r="E11" s="137" t="s">
        <v>49</v>
      </c>
      <c r="F11" s="137" t="s">
        <v>40</v>
      </c>
      <c r="G11" s="137" t="s">
        <v>109</v>
      </c>
      <c r="H11" s="137" t="s">
        <v>110</v>
      </c>
      <c r="I11" s="137" t="s">
        <v>41</v>
      </c>
      <c r="J11" s="137" t="s">
        <v>204</v>
      </c>
      <c r="K11" s="137" t="s">
        <v>74</v>
      </c>
      <c r="L11" s="137" t="s">
        <v>49</v>
      </c>
      <c r="M11" s="137" t="s">
        <v>40</v>
      </c>
      <c r="N11" s="137" t="s">
        <v>109</v>
      </c>
      <c r="O11" s="137" t="s">
        <v>110</v>
      </c>
      <c r="P11" s="137" t="s">
        <v>41</v>
      </c>
      <c r="Q11" s="137" t="s">
        <v>204</v>
      </c>
      <c r="R11" s="137" t="s">
        <v>74</v>
      </c>
      <c r="S11" s="137" t="s">
        <v>49</v>
      </c>
      <c r="T11" s="137" t="s">
        <v>40</v>
      </c>
      <c r="U11" s="137" t="s">
        <v>109</v>
      </c>
      <c r="V11" s="137" t="s">
        <v>110</v>
      </c>
      <c r="W11" s="137" t="s">
        <v>41</v>
      </c>
      <c r="X11" s="136" t="s">
        <v>74</v>
      </c>
    </row>
    <row r="12" spans="1:24" x14ac:dyDescent="0.25">
      <c r="B12" s="146" t="s">
        <v>118</v>
      </c>
      <c r="C12" s="147">
        <v>0.47</v>
      </c>
      <c r="D12" s="148">
        <v>0.65</v>
      </c>
      <c r="E12" s="148">
        <v>0.54</v>
      </c>
      <c r="F12" s="148">
        <v>0.56000000000000005</v>
      </c>
      <c r="G12" s="148">
        <v>0.73</v>
      </c>
      <c r="H12" s="148">
        <v>0.83</v>
      </c>
      <c r="I12" s="148">
        <v>0.8</v>
      </c>
      <c r="J12" s="148">
        <v>0.78</v>
      </c>
      <c r="K12" s="148">
        <v>0.7</v>
      </c>
      <c r="L12" s="148">
        <v>0.76</v>
      </c>
      <c r="M12" s="148">
        <v>0.56999999999999995</v>
      </c>
      <c r="N12" s="148">
        <v>0.42</v>
      </c>
      <c r="O12" s="148">
        <v>0.8</v>
      </c>
      <c r="P12" s="148">
        <v>0.73</v>
      </c>
      <c r="Q12" s="149">
        <v>0.47</v>
      </c>
      <c r="R12" s="149">
        <v>0.54</v>
      </c>
      <c r="S12" s="149">
        <v>0.52</v>
      </c>
      <c r="T12" s="149">
        <v>0.53</v>
      </c>
      <c r="U12" s="149">
        <v>0.78</v>
      </c>
      <c r="V12" s="149">
        <v>0.81</v>
      </c>
      <c r="W12" s="149">
        <v>0.74</v>
      </c>
      <c r="X12" s="149">
        <v>0.7</v>
      </c>
    </row>
    <row r="13" spans="1:24" ht="15.75" thickBot="1" x14ac:dyDescent="0.3">
      <c r="B13" s="141" t="s">
        <v>117</v>
      </c>
      <c r="C13" s="150">
        <v>0.44</v>
      </c>
      <c r="D13" s="151">
        <v>0.55000000000000004</v>
      </c>
      <c r="E13" s="151">
        <v>0.6</v>
      </c>
      <c r="F13" s="151">
        <v>0.59</v>
      </c>
      <c r="G13" s="151">
        <v>0.42</v>
      </c>
      <c r="H13" s="151">
        <v>0.62</v>
      </c>
      <c r="I13" s="151">
        <v>0.82</v>
      </c>
      <c r="J13" s="151">
        <v>0.85</v>
      </c>
      <c r="K13" s="151">
        <v>0.64</v>
      </c>
      <c r="L13" s="151">
        <v>0.86</v>
      </c>
      <c r="M13" s="151">
        <v>0.62</v>
      </c>
      <c r="N13" s="151">
        <v>0.5</v>
      </c>
      <c r="O13" s="151">
        <v>0.64</v>
      </c>
      <c r="P13" s="151">
        <v>0.78</v>
      </c>
      <c r="Q13" s="152">
        <v>0.4</v>
      </c>
      <c r="R13" s="152">
        <v>0.47</v>
      </c>
      <c r="S13" s="152">
        <v>0.62</v>
      </c>
      <c r="T13" s="152">
        <v>0.56000000000000005</v>
      </c>
      <c r="U13" s="152">
        <v>0.36</v>
      </c>
      <c r="V13" s="152">
        <v>0.59</v>
      </c>
      <c r="W13" s="152">
        <v>0.81</v>
      </c>
      <c r="X13" s="153">
        <v>0.63</v>
      </c>
    </row>
    <row r="16" spans="1:24" x14ac:dyDescent="0.25">
      <c r="B16" s="121" t="s">
        <v>196</v>
      </c>
    </row>
  </sheetData>
  <mergeCells count="3">
    <mergeCell ref="C10:I10"/>
    <mergeCell ref="J10:P10"/>
    <mergeCell ref="Q10:W10"/>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9F1DC-FBD9-4E52-A0D4-960F2D3C21D2}">
  <dimension ref="A7:D25"/>
  <sheetViews>
    <sheetView showGridLines="0" topLeftCell="A13" zoomScaleNormal="100" workbookViewId="0">
      <selection activeCell="J27" sqref="J27"/>
    </sheetView>
  </sheetViews>
  <sheetFormatPr baseColWidth="10" defaultColWidth="11.42578125" defaultRowHeight="15" x14ac:dyDescent="0.25"/>
  <cols>
    <col min="1" max="16384" width="11.42578125" style="12"/>
  </cols>
  <sheetData>
    <row r="7" spans="1:4" x14ac:dyDescent="0.25">
      <c r="A7" s="15" t="s">
        <v>138</v>
      </c>
      <c r="B7" s="11" t="s">
        <v>338</v>
      </c>
    </row>
    <row r="10" spans="1:4" ht="15.75" thickBot="1" x14ac:dyDescent="0.3">
      <c r="B10" s="154"/>
      <c r="C10" s="154" t="s">
        <v>145</v>
      </c>
      <c r="D10" s="154" t="s">
        <v>146</v>
      </c>
    </row>
    <row r="11" spans="1:4" x14ac:dyDescent="0.25">
      <c r="B11" s="113">
        <v>2012</v>
      </c>
      <c r="C11" s="66">
        <v>0.76724137931034486</v>
      </c>
      <c r="D11" s="66">
        <v>0.23275862068965517</v>
      </c>
    </row>
    <row r="12" spans="1:4" x14ac:dyDescent="0.25">
      <c r="B12" s="113">
        <v>2013</v>
      </c>
      <c r="C12" s="66">
        <v>0.76161710037174724</v>
      </c>
      <c r="D12" s="66">
        <v>0.23838289962825279</v>
      </c>
    </row>
    <row r="13" spans="1:4" x14ac:dyDescent="0.25">
      <c r="B13" s="113">
        <v>2014</v>
      </c>
      <c r="C13" s="66">
        <v>0.75354366712391407</v>
      </c>
      <c r="D13" s="66">
        <v>0.24645633287608595</v>
      </c>
    </row>
    <row r="14" spans="1:4" x14ac:dyDescent="0.25">
      <c r="B14" s="113">
        <v>2015</v>
      </c>
      <c r="C14" s="66">
        <v>0.74093490607252077</v>
      </c>
      <c r="D14" s="66">
        <v>0.25906509392747923</v>
      </c>
    </row>
    <row r="15" spans="1:4" x14ac:dyDescent="0.25">
      <c r="B15" s="113">
        <v>2016</v>
      </c>
      <c r="C15" s="66">
        <v>0.73985159319074634</v>
      </c>
      <c r="D15" s="66">
        <v>0.26014840680925361</v>
      </c>
    </row>
    <row r="16" spans="1:4" x14ac:dyDescent="0.25">
      <c r="B16" s="113">
        <v>2017</v>
      </c>
      <c r="C16" s="66">
        <v>0.74580759046778466</v>
      </c>
      <c r="D16" s="66">
        <v>0.25419240953221534</v>
      </c>
    </row>
    <row r="17" spans="2:4" x14ac:dyDescent="0.25">
      <c r="B17" s="113">
        <v>2018</v>
      </c>
      <c r="C17" s="66">
        <v>0.73075287111867293</v>
      </c>
      <c r="D17" s="66">
        <v>0.26924712888132707</v>
      </c>
    </row>
    <row r="18" spans="2:4" x14ac:dyDescent="0.25">
      <c r="B18" s="113">
        <v>2019</v>
      </c>
      <c r="C18" s="66">
        <v>0.73078556263269634</v>
      </c>
      <c r="D18" s="66">
        <v>0.26921443736730361</v>
      </c>
    </row>
    <row r="19" spans="2:4" x14ac:dyDescent="0.25">
      <c r="B19" s="113">
        <v>2020</v>
      </c>
      <c r="C19" s="66">
        <v>0.71560402684563762</v>
      </c>
      <c r="D19" s="66">
        <v>0.28439597315436244</v>
      </c>
    </row>
    <row r="20" spans="2:4" x14ac:dyDescent="0.25">
      <c r="B20" s="113">
        <v>2021</v>
      </c>
      <c r="C20" s="66">
        <v>0.71606475716064755</v>
      </c>
      <c r="D20" s="66">
        <v>0.28393524283935245</v>
      </c>
    </row>
    <row r="21" spans="2:4" x14ac:dyDescent="0.25">
      <c r="B21" s="113">
        <v>2022</v>
      </c>
      <c r="C21" s="66">
        <v>0.69886822958771222</v>
      </c>
      <c r="D21" s="66">
        <v>0.30113177041228778</v>
      </c>
    </row>
    <row r="22" spans="2:4" x14ac:dyDescent="0.25">
      <c r="B22" s="173">
        <v>2023</v>
      </c>
      <c r="C22" s="66">
        <v>0.69814366424535912</v>
      </c>
      <c r="D22" s="66">
        <v>0.30185633575464083</v>
      </c>
    </row>
    <row r="23" spans="2:4" ht="15.75" thickBot="1" x14ac:dyDescent="0.3">
      <c r="B23" s="155">
        <v>2024</v>
      </c>
      <c r="C23" s="156">
        <v>0.68712394705174484</v>
      </c>
      <c r="D23" s="156">
        <v>0.3128760529482551</v>
      </c>
    </row>
    <row r="25" spans="2:4" x14ac:dyDescent="0.25">
      <c r="B25" s="12" t="s">
        <v>258</v>
      </c>
    </row>
  </sheetData>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493BF-AE55-4BD0-8B7B-18EF0B2F8AAD}">
  <dimension ref="A7:O22"/>
  <sheetViews>
    <sheetView showGridLines="0" zoomScaleNormal="100" workbookViewId="0">
      <selection activeCell="B14" sqref="B14"/>
    </sheetView>
  </sheetViews>
  <sheetFormatPr baseColWidth="10" defaultColWidth="11.42578125" defaultRowHeight="15" x14ac:dyDescent="0.25"/>
  <cols>
    <col min="1" max="16384" width="11.42578125" style="12"/>
  </cols>
  <sheetData>
    <row r="7" spans="1:15" x14ac:dyDescent="0.25">
      <c r="A7" s="15" t="s">
        <v>139</v>
      </c>
      <c r="B7" s="11" t="s">
        <v>339</v>
      </c>
    </row>
    <row r="10" spans="1:15" ht="15.75" thickBot="1" x14ac:dyDescent="0.3">
      <c r="B10" s="154" t="s">
        <v>147</v>
      </c>
      <c r="C10" s="154">
        <v>2012</v>
      </c>
      <c r="D10" s="154">
        <v>2013</v>
      </c>
      <c r="E10" s="154">
        <v>2014</v>
      </c>
      <c r="F10" s="154">
        <v>2015</v>
      </c>
      <c r="G10" s="154">
        <v>2016</v>
      </c>
      <c r="H10" s="154">
        <v>2017</v>
      </c>
      <c r="I10" s="154">
        <v>2018</v>
      </c>
      <c r="J10" s="154">
        <v>2019</v>
      </c>
      <c r="K10" s="154">
        <v>2020</v>
      </c>
      <c r="L10" s="154">
        <v>2021</v>
      </c>
      <c r="M10" s="154">
        <v>2022</v>
      </c>
      <c r="N10" s="154">
        <v>2023</v>
      </c>
      <c r="O10" s="154">
        <v>2024</v>
      </c>
    </row>
    <row r="11" spans="1:15" x14ac:dyDescent="0.25">
      <c r="B11" s="113" t="s">
        <v>148</v>
      </c>
      <c r="C11" s="99">
        <v>0.25384615384615383</v>
      </c>
      <c r="D11" s="99">
        <v>0.25185185185185183</v>
      </c>
      <c r="E11" s="99">
        <v>0.27205882352941174</v>
      </c>
      <c r="F11" s="99">
        <v>0.29496402877697842</v>
      </c>
      <c r="G11" s="99">
        <v>0.32374100719424459</v>
      </c>
      <c r="H11" s="99">
        <v>0.31428571428571428</v>
      </c>
      <c r="I11" s="99">
        <v>0.31292517006802723</v>
      </c>
      <c r="J11" s="99">
        <v>0.3108108108108108</v>
      </c>
      <c r="K11" s="99">
        <v>0.32432432432432434</v>
      </c>
      <c r="L11" s="99">
        <v>0.31034482758620691</v>
      </c>
      <c r="M11" s="99">
        <v>0.33108108108108109</v>
      </c>
      <c r="N11" s="99">
        <v>0.33108108108108109</v>
      </c>
      <c r="O11" s="99">
        <v>0.34931506849315069</v>
      </c>
    </row>
    <row r="12" spans="1:15" x14ac:dyDescent="0.25">
      <c r="B12" s="113" t="s">
        <v>149</v>
      </c>
      <c r="C12" s="99">
        <v>0.24242424242424243</v>
      </c>
      <c r="D12" s="99">
        <v>0.24471299093655588</v>
      </c>
      <c r="E12" s="99">
        <v>0.25438596491228072</v>
      </c>
      <c r="F12" s="99">
        <v>0.25274725274725274</v>
      </c>
      <c r="G12" s="99">
        <v>0.24661246612466126</v>
      </c>
      <c r="H12" s="99">
        <v>0.24119241192411925</v>
      </c>
      <c r="I12" s="99">
        <v>0.24223602484472051</v>
      </c>
      <c r="J12" s="99">
        <v>0.24074074074074073</v>
      </c>
      <c r="K12" s="99">
        <v>0.25301204819277107</v>
      </c>
      <c r="L12" s="99">
        <v>0.24698795180722891</v>
      </c>
      <c r="M12" s="99">
        <v>0.25748502994011974</v>
      </c>
      <c r="N12" s="99">
        <v>0.25748502994011974</v>
      </c>
      <c r="O12" s="99">
        <v>0.26506024096385544</v>
      </c>
    </row>
    <row r="13" spans="1:15" x14ac:dyDescent="0.25">
      <c r="B13" s="113" t="s">
        <v>150</v>
      </c>
      <c r="C13" s="99">
        <v>0.24183006535947713</v>
      </c>
      <c r="D13" s="99">
        <v>0.24840764331210191</v>
      </c>
      <c r="E13" s="99">
        <v>0.25316455696202533</v>
      </c>
      <c r="F13" s="99">
        <v>0.24242424242424243</v>
      </c>
      <c r="G13" s="99">
        <v>0.23493975903614459</v>
      </c>
      <c r="H13" s="99">
        <v>0.23312883435582821</v>
      </c>
      <c r="I13" s="99">
        <v>0.24358974358974358</v>
      </c>
      <c r="J13" s="99">
        <v>0.24489795918367346</v>
      </c>
      <c r="K13" s="99">
        <v>0.25376884422110552</v>
      </c>
      <c r="L13" s="99">
        <v>0.25245098039215685</v>
      </c>
      <c r="M13" s="99">
        <v>0.26858513189448441</v>
      </c>
      <c r="N13" s="99">
        <v>0.26682692307692307</v>
      </c>
      <c r="O13" s="99">
        <v>0.28436018957345971</v>
      </c>
    </row>
    <row r="14" spans="1:15" x14ac:dyDescent="0.25">
      <c r="B14" s="113" t="s">
        <v>151</v>
      </c>
      <c r="C14" s="99">
        <v>0.14285714285714285</v>
      </c>
      <c r="D14" s="99">
        <v>0.14678899082568808</v>
      </c>
      <c r="E14" s="99">
        <v>0.17194570135746606</v>
      </c>
      <c r="F14" s="99">
        <v>0.22413793103448276</v>
      </c>
      <c r="G14" s="99">
        <v>0.22368421052631579</v>
      </c>
      <c r="H14" s="99">
        <v>0.21076233183856502</v>
      </c>
      <c r="I14" s="99">
        <v>0.2088888888888889</v>
      </c>
      <c r="J14" s="99">
        <v>0.20535714285714285</v>
      </c>
      <c r="K14" s="99">
        <v>0.21076233183856502</v>
      </c>
      <c r="L14" s="99">
        <v>0.21171171171171171</v>
      </c>
      <c r="M14" s="99">
        <v>0.23144104803493451</v>
      </c>
      <c r="N14" s="99">
        <v>0.23043478260869565</v>
      </c>
      <c r="O14" s="99">
        <v>0.25327510917030566</v>
      </c>
    </row>
    <row r="15" spans="1:15" x14ac:dyDescent="0.25">
      <c r="B15" s="113" t="s">
        <v>152</v>
      </c>
      <c r="C15" s="99">
        <v>0.31215970961887479</v>
      </c>
      <c r="D15" s="99">
        <v>0.3240418118466899</v>
      </c>
      <c r="E15" s="99">
        <v>0.32358003442340794</v>
      </c>
      <c r="F15" s="99">
        <v>0.33663366336633666</v>
      </c>
      <c r="G15" s="99">
        <v>0.33609271523178808</v>
      </c>
      <c r="H15" s="99">
        <v>0.33164128595600678</v>
      </c>
      <c r="I15" s="99">
        <v>0.34313725490196079</v>
      </c>
      <c r="J15" s="99">
        <v>0.34477124183006536</v>
      </c>
      <c r="K15" s="99">
        <v>0.3667205169628433</v>
      </c>
      <c r="L15" s="99">
        <v>0.37320574162679426</v>
      </c>
      <c r="M15" s="99">
        <v>0.39403453689167978</v>
      </c>
      <c r="N15" s="99">
        <v>0.39498432601880878</v>
      </c>
      <c r="O15" s="99">
        <v>0.39657853810264387</v>
      </c>
    </row>
    <row r="16" spans="1:15" x14ac:dyDescent="0.25">
      <c r="B16" s="113" t="s">
        <v>153</v>
      </c>
      <c r="C16" s="99">
        <v>0.16969696969696971</v>
      </c>
      <c r="D16" s="99">
        <v>0.17241379310344829</v>
      </c>
      <c r="E16" s="99">
        <v>0.17045454545454544</v>
      </c>
      <c r="F16" s="99">
        <v>0.19230769230769232</v>
      </c>
      <c r="G16" s="99">
        <v>0.18681318681318682</v>
      </c>
      <c r="H16" s="99">
        <v>0.18333333333333332</v>
      </c>
      <c r="I16" s="99">
        <v>0.19780219780219779</v>
      </c>
      <c r="J16" s="99">
        <v>0.19444444444444445</v>
      </c>
      <c r="K16" s="99">
        <v>0.19444444444444445</v>
      </c>
      <c r="L16" s="99">
        <v>0.19337016574585636</v>
      </c>
      <c r="M16" s="99">
        <v>0.21276595744680851</v>
      </c>
      <c r="N16" s="99">
        <v>0.22162162162162163</v>
      </c>
      <c r="O16" s="99">
        <v>0.23655913978494625</v>
      </c>
    </row>
    <row r="17" spans="2:15" x14ac:dyDescent="0.25">
      <c r="B17" s="113" t="s">
        <v>154</v>
      </c>
      <c r="C17" s="99">
        <v>0.2389937106918239</v>
      </c>
      <c r="D17" s="99">
        <v>0.25</v>
      </c>
      <c r="E17" s="99">
        <v>0.26488095238095238</v>
      </c>
      <c r="F17" s="99">
        <v>0.2655367231638418</v>
      </c>
      <c r="G17" s="99">
        <v>0.27932960893854747</v>
      </c>
      <c r="H17" s="99">
        <v>0.27170868347338933</v>
      </c>
      <c r="I17" s="99">
        <v>0.31099195710455763</v>
      </c>
      <c r="J17" s="99">
        <v>0.312</v>
      </c>
      <c r="K17" s="99">
        <v>0.33773087071240104</v>
      </c>
      <c r="L17" s="99">
        <v>0.33589743589743587</v>
      </c>
      <c r="M17" s="99">
        <v>0.35960591133004927</v>
      </c>
      <c r="N17" s="99">
        <v>0.36253041362530414</v>
      </c>
      <c r="O17" s="99">
        <v>0.37259615384615385</v>
      </c>
    </row>
    <row r="18" spans="2:15" x14ac:dyDescent="0.25">
      <c r="B18" s="113" t="s">
        <v>155</v>
      </c>
      <c r="C18" s="99">
        <v>9.5652173913043481E-2</v>
      </c>
      <c r="D18" s="99">
        <v>9.2436974789915971E-2</v>
      </c>
      <c r="E18" s="99">
        <v>8.4033613445378158E-2</v>
      </c>
      <c r="F18" s="99">
        <v>0.1111111111111111</v>
      </c>
      <c r="G18" s="99">
        <v>0.10569105691056911</v>
      </c>
      <c r="H18" s="99">
        <v>0.10569105691056911</v>
      </c>
      <c r="I18" s="99">
        <v>0.17293233082706766</v>
      </c>
      <c r="J18" s="99">
        <v>0.17293233082706766</v>
      </c>
      <c r="K18" s="99">
        <v>0.19424460431654678</v>
      </c>
      <c r="L18" s="99">
        <v>0.19285714285714287</v>
      </c>
      <c r="M18" s="99">
        <v>0.20270270270270271</v>
      </c>
      <c r="N18" s="99">
        <v>0.19727891156462585</v>
      </c>
      <c r="O18" s="99">
        <v>0.2119205298013245</v>
      </c>
    </row>
    <row r="19" spans="2:15" x14ac:dyDescent="0.25">
      <c r="B19" s="113" t="s">
        <v>156</v>
      </c>
      <c r="C19" s="99">
        <v>0.16513761467889909</v>
      </c>
      <c r="D19" s="99">
        <v>0.15517241379310345</v>
      </c>
      <c r="E19" s="99">
        <v>0.16949152542372881</v>
      </c>
      <c r="F19" s="99">
        <v>0.17355371900826447</v>
      </c>
      <c r="G19" s="99">
        <v>0.16393442622950818</v>
      </c>
      <c r="H19" s="99">
        <v>0.15833333333333333</v>
      </c>
      <c r="I19" s="99">
        <v>0.1640625</v>
      </c>
      <c r="J19" s="99">
        <v>0.16279069767441862</v>
      </c>
      <c r="K19" s="99">
        <v>0.17424242424242425</v>
      </c>
      <c r="L19" s="99">
        <v>0.16153846153846155</v>
      </c>
      <c r="M19" s="99">
        <v>0.15671641791044777</v>
      </c>
      <c r="N19" s="99">
        <v>0.15441176470588236</v>
      </c>
      <c r="O19" s="99">
        <v>0.15671641791044777</v>
      </c>
    </row>
    <row r="20" spans="2:15" ht="15.75" thickBot="1" x14ac:dyDescent="0.3">
      <c r="B20" s="155" t="s">
        <v>55</v>
      </c>
      <c r="C20" s="157">
        <v>0.23275862068965517</v>
      </c>
      <c r="D20" s="157">
        <v>0.23838289962825279</v>
      </c>
      <c r="E20" s="157">
        <v>0.24645633287608595</v>
      </c>
      <c r="F20" s="157">
        <v>0.25906509392747923</v>
      </c>
      <c r="G20" s="157">
        <v>0.26014840680925361</v>
      </c>
      <c r="H20" s="157">
        <v>0.25419240953221534</v>
      </c>
      <c r="I20" s="157">
        <v>0.26924712888132707</v>
      </c>
      <c r="J20" s="157">
        <v>0.26921443736730361</v>
      </c>
      <c r="K20" s="157">
        <v>0.28439597315436244</v>
      </c>
      <c r="L20" s="157">
        <v>0.28393524283935245</v>
      </c>
      <c r="M20" s="157">
        <v>0.30113177041228778</v>
      </c>
      <c r="N20" s="157">
        <v>0.30199999999999999</v>
      </c>
      <c r="O20" s="157">
        <v>0.3128760529482551</v>
      </c>
    </row>
    <row r="22" spans="2:15" x14ac:dyDescent="0.25">
      <c r="B22" s="12" t="s">
        <v>258</v>
      </c>
    </row>
  </sheetData>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AC38A-7521-4957-BFE2-D9B2F64B9FBF}">
  <dimension ref="A7:E25"/>
  <sheetViews>
    <sheetView showGridLines="0" workbookViewId="0">
      <selection activeCell="A7" sqref="A7"/>
    </sheetView>
  </sheetViews>
  <sheetFormatPr baseColWidth="10" defaultColWidth="11.42578125" defaultRowHeight="14.25" x14ac:dyDescent="0.25"/>
  <cols>
    <col min="1" max="1" width="12.5703125" style="179" bestFit="1" customWidth="1"/>
    <col min="2" max="2" width="23" style="179" customWidth="1"/>
    <col min="3" max="16384" width="11.42578125" style="179"/>
  </cols>
  <sheetData>
    <row r="7" spans="1:4" x14ac:dyDescent="0.25">
      <c r="A7" s="180" t="s">
        <v>140</v>
      </c>
      <c r="B7" s="181" t="s">
        <v>324</v>
      </c>
    </row>
    <row r="8" spans="1:4" x14ac:dyDescent="0.25">
      <c r="B8" s="182" t="s">
        <v>66</v>
      </c>
    </row>
    <row r="11" spans="1:4" ht="15" thickBot="1" x14ac:dyDescent="0.3">
      <c r="B11" s="183"/>
      <c r="C11" s="183" t="s">
        <v>13</v>
      </c>
      <c r="D11" s="183" t="s">
        <v>12</v>
      </c>
    </row>
    <row r="12" spans="1:4" x14ac:dyDescent="0.25">
      <c r="B12" s="184" t="s">
        <v>205</v>
      </c>
      <c r="C12" s="185">
        <v>0.50980392156862742</v>
      </c>
      <c r="D12" s="185">
        <v>0.49019607843137253</v>
      </c>
    </row>
    <row r="13" spans="1:4" x14ac:dyDescent="0.25">
      <c r="B13" s="186" t="s">
        <v>217</v>
      </c>
      <c r="C13" s="187">
        <v>0.46</v>
      </c>
      <c r="D13" s="187">
        <v>0.54</v>
      </c>
    </row>
    <row r="14" spans="1:4" x14ac:dyDescent="0.25">
      <c r="B14" s="186" t="s">
        <v>206</v>
      </c>
      <c r="C14" s="187">
        <v>0.53378378378378377</v>
      </c>
      <c r="D14" s="187">
        <v>0.46621621621621623</v>
      </c>
    </row>
    <row r="15" spans="1:4" x14ac:dyDescent="0.25">
      <c r="B15" s="188" t="s">
        <v>322</v>
      </c>
      <c r="C15" s="187">
        <v>0.63800000000000001</v>
      </c>
      <c r="D15" s="187">
        <v>0.36199999999999999</v>
      </c>
    </row>
    <row r="16" spans="1:4" x14ac:dyDescent="0.25">
      <c r="B16" s="186" t="s">
        <v>218</v>
      </c>
      <c r="C16" s="187">
        <v>0.625</v>
      </c>
      <c r="D16" s="187">
        <v>0.375</v>
      </c>
    </row>
    <row r="17" spans="2:5" x14ac:dyDescent="0.25">
      <c r="B17" s="186" t="s">
        <v>207</v>
      </c>
      <c r="C17" s="187">
        <v>0.58333333333333337</v>
      </c>
      <c r="D17" s="187">
        <v>0.41666666666666669</v>
      </c>
    </row>
    <row r="18" spans="2:5" x14ac:dyDescent="0.25">
      <c r="B18" s="189" t="s">
        <v>320</v>
      </c>
      <c r="C18" s="190">
        <v>0.5714285714285714</v>
      </c>
      <c r="D18" s="190">
        <v>0.42857142857142855</v>
      </c>
    </row>
    <row r="19" spans="2:5" x14ac:dyDescent="0.25">
      <c r="B19" s="179" t="s">
        <v>323</v>
      </c>
      <c r="C19" s="191"/>
    </row>
    <row r="20" spans="2:5" x14ac:dyDescent="0.25">
      <c r="B20" s="179" t="s">
        <v>321</v>
      </c>
    </row>
    <row r="24" spans="2:5" x14ac:dyDescent="0.25">
      <c r="E24" s="187"/>
    </row>
    <row r="25" spans="2:5" x14ac:dyDescent="0.25">
      <c r="E25" s="187"/>
    </row>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DEAAB-43AB-41E0-966E-16EC2B8D84F7}">
  <dimension ref="A7:P32"/>
  <sheetViews>
    <sheetView showGridLines="0" topLeftCell="A4" zoomScaleNormal="100" workbookViewId="0">
      <selection activeCell="A7" sqref="A7"/>
    </sheetView>
  </sheetViews>
  <sheetFormatPr baseColWidth="10" defaultColWidth="11.42578125" defaultRowHeight="15" x14ac:dyDescent="0.25"/>
  <cols>
    <col min="1" max="16384" width="11.42578125" style="12"/>
  </cols>
  <sheetData>
    <row r="7" spans="1:6" x14ac:dyDescent="0.25">
      <c r="A7" s="15" t="s">
        <v>141</v>
      </c>
      <c r="B7" s="11" t="s">
        <v>277</v>
      </c>
    </row>
    <row r="10" spans="1:6" ht="30.75" thickBot="1" x14ac:dyDescent="0.3">
      <c r="B10" s="154"/>
      <c r="C10" s="158" t="s">
        <v>157</v>
      </c>
      <c r="D10" s="158" t="s">
        <v>158</v>
      </c>
      <c r="E10" s="154" t="s">
        <v>159</v>
      </c>
      <c r="F10" s="154" t="s">
        <v>160</v>
      </c>
    </row>
    <row r="11" spans="1:6" x14ac:dyDescent="0.25">
      <c r="B11" s="113">
        <v>2012</v>
      </c>
      <c r="C11" s="159">
        <v>252</v>
      </c>
      <c r="D11" s="159">
        <v>18</v>
      </c>
      <c r="E11" s="99">
        <v>0.93333333333333335</v>
      </c>
      <c r="F11" s="99">
        <v>6.6666666666666666E-2</v>
      </c>
    </row>
    <row r="12" spans="1:6" x14ac:dyDescent="0.25">
      <c r="B12" s="113">
        <v>2013</v>
      </c>
      <c r="C12" s="159">
        <v>260</v>
      </c>
      <c r="D12" s="159">
        <v>14</v>
      </c>
      <c r="E12" s="99">
        <v>0.94890510948905105</v>
      </c>
      <c r="F12" s="99">
        <v>5.1094890510948905E-2</v>
      </c>
    </row>
    <row r="13" spans="1:6" x14ac:dyDescent="0.25">
      <c r="B13" s="113">
        <v>2014</v>
      </c>
      <c r="C13" s="159">
        <v>285</v>
      </c>
      <c r="D13" s="159">
        <v>20</v>
      </c>
      <c r="E13" s="99">
        <v>0.93442622950819676</v>
      </c>
      <c r="F13" s="99">
        <v>6.5573770491803282E-2</v>
      </c>
    </row>
    <row r="14" spans="1:6" x14ac:dyDescent="0.25">
      <c r="B14" s="113">
        <v>2015</v>
      </c>
      <c r="C14" s="159">
        <v>262</v>
      </c>
      <c r="D14" s="159">
        <v>13</v>
      </c>
      <c r="E14" s="99">
        <v>0.95272727272727276</v>
      </c>
      <c r="F14" s="99">
        <v>4.7272727272727272E-2</v>
      </c>
    </row>
    <row r="15" spans="1:6" x14ac:dyDescent="0.25">
      <c r="B15" s="113">
        <v>2016</v>
      </c>
      <c r="C15" s="160">
        <v>367</v>
      </c>
      <c r="D15" s="160">
        <v>12</v>
      </c>
      <c r="E15" s="161">
        <v>0.9683377308707124</v>
      </c>
      <c r="F15" s="161">
        <v>3.1662269129287601E-2</v>
      </c>
    </row>
    <row r="16" spans="1:6" x14ac:dyDescent="0.25">
      <c r="B16" s="113">
        <v>2017</v>
      </c>
      <c r="C16" s="160">
        <v>226</v>
      </c>
      <c r="D16" s="160">
        <v>18</v>
      </c>
      <c r="E16" s="161">
        <v>0.92622950819672134</v>
      </c>
      <c r="F16" s="161">
        <v>7.3770491803278687E-2</v>
      </c>
    </row>
    <row r="17" spans="2:16" x14ac:dyDescent="0.25">
      <c r="B17" s="113">
        <v>2018</v>
      </c>
      <c r="C17" s="160">
        <v>112</v>
      </c>
      <c r="D17" s="160">
        <v>10</v>
      </c>
      <c r="E17" s="161">
        <v>0.91803278688524592</v>
      </c>
      <c r="F17" s="161">
        <v>8.1967213114754092E-2</v>
      </c>
    </row>
    <row r="18" spans="2:16" x14ac:dyDescent="0.25">
      <c r="B18" s="113">
        <v>2019</v>
      </c>
      <c r="C18" s="160">
        <v>99</v>
      </c>
      <c r="D18" s="160">
        <v>7</v>
      </c>
      <c r="E18" s="161">
        <v>0.93396226415094341</v>
      </c>
      <c r="F18" s="161">
        <v>6.6037735849056603E-2</v>
      </c>
    </row>
    <row r="19" spans="2:16" x14ac:dyDescent="0.25">
      <c r="B19" s="113">
        <v>2020</v>
      </c>
      <c r="C19" s="160">
        <v>116</v>
      </c>
      <c r="D19" s="160">
        <v>9</v>
      </c>
      <c r="E19" s="161">
        <v>0.92800000000000005</v>
      </c>
      <c r="F19" s="161">
        <v>7.1999999999999995E-2</v>
      </c>
    </row>
    <row r="20" spans="2:16" x14ac:dyDescent="0.25">
      <c r="B20" s="113">
        <v>2021</v>
      </c>
      <c r="C20" s="163">
        <v>77</v>
      </c>
      <c r="D20" s="163">
        <v>9</v>
      </c>
      <c r="E20" s="161">
        <v>0.89534883720930236</v>
      </c>
      <c r="F20" s="161">
        <v>0.10465116279069768</v>
      </c>
    </row>
    <row r="21" spans="2:16" x14ac:dyDescent="0.25">
      <c r="B21" s="175">
        <v>2022</v>
      </c>
      <c r="C21" s="163">
        <v>39</v>
      </c>
      <c r="D21" s="163">
        <v>3</v>
      </c>
      <c r="E21" s="161">
        <f>39/42</f>
        <v>0.9285714285714286</v>
      </c>
      <c r="F21" s="161">
        <f>3/42</f>
        <v>7.1428571428571425E-2</v>
      </c>
    </row>
    <row r="22" spans="2:16" ht="15.75" thickBot="1" x14ac:dyDescent="0.3">
      <c r="B22" s="155">
        <v>2023</v>
      </c>
      <c r="C22" s="162">
        <v>37</v>
      </c>
      <c r="D22" s="162">
        <v>2</v>
      </c>
      <c r="E22" s="157">
        <f>C22/39</f>
        <v>0.94871794871794868</v>
      </c>
      <c r="F22" s="157">
        <f>2/39</f>
        <v>5.128205128205128E-2</v>
      </c>
    </row>
    <row r="24" spans="2:16" x14ac:dyDescent="0.25">
      <c r="B24" s="12" t="s">
        <v>259</v>
      </c>
    </row>
    <row r="32" spans="2:16" x14ac:dyDescent="0.25">
      <c r="P32" s="11"/>
    </row>
  </sheetData>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7E55E-9A47-4BA9-8AE1-6D3758C29D04}">
  <dimension ref="A7:P27"/>
  <sheetViews>
    <sheetView showGridLines="0" workbookViewId="0">
      <selection activeCell="Q6" sqref="Q6"/>
    </sheetView>
  </sheetViews>
  <sheetFormatPr baseColWidth="10" defaultColWidth="11.42578125" defaultRowHeight="15" x14ac:dyDescent="0.25"/>
  <cols>
    <col min="1" max="16384" width="11.42578125" style="12"/>
  </cols>
  <sheetData>
    <row r="7" spans="1:8" x14ac:dyDescent="0.25">
      <c r="A7" s="15" t="s">
        <v>142</v>
      </c>
      <c r="B7" s="11" t="s">
        <v>354</v>
      </c>
    </row>
    <row r="10" spans="1:8" ht="15.75" thickBot="1" x14ac:dyDescent="0.3">
      <c r="B10" s="154"/>
      <c r="C10" s="154" t="s">
        <v>10</v>
      </c>
      <c r="D10" s="154"/>
      <c r="E10" s="154" t="s">
        <v>11</v>
      </c>
      <c r="F10" s="154"/>
      <c r="G10" s="154" t="s">
        <v>10</v>
      </c>
      <c r="H10" s="154" t="s">
        <v>11</v>
      </c>
    </row>
    <row r="11" spans="1:8" x14ac:dyDescent="0.25">
      <c r="B11" s="113"/>
      <c r="C11" s="159" t="s">
        <v>13</v>
      </c>
      <c r="D11" s="159" t="s">
        <v>12</v>
      </c>
      <c r="E11" s="99" t="s">
        <v>13</v>
      </c>
      <c r="F11" s="159" t="s">
        <v>12</v>
      </c>
      <c r="G11" s="99" t="s">
        <v>146</v>
      </c>
      <c r="H11" s="99" t="s">
        <v>146</v>
      </c>
    </row>
    <row r="12" spans="1:8" x14ac:dyDescent="0.25">
      <c r="B12" s="175" t="s">
        <v>173</v>
      </c>
      <c r="C12" s="159">
        <v>690</v>
      </c>
      <c r="D12" s="159">
        <v>632</v>
      </c>
      <c r="E12" s="159">
        <v>4608</v>
      </c>
      <c r="F12" s="159">
        <v>4732</v>
      </c>
      <c r="G12" s="99">
        <v>0.47806354009077157</v>
      </c>
      <c r="H12" s="99">
        <v>0.5066381156316917</v>
      </c>
    </row>
    <row r="13" spans="1:8" x14ac:dyDescent="0.25">
      <c r="B13" s="175" t="s">
        <v>198</v>
      </c>
      <c r="C13" s="159">
        <v>697</v>
      </c>
      <c r="D13" s="159">
        <v>634</v>
      </c>
      <c r="E13" s="159">
        <v>4808</v>
      </c>
      <c r="F13" s="159">
        <v>4545</v>
      </c>
      <c r="G13" s="99">
        <v>0.47633358377160029</v>
      </c>
      <c r="H13" s="99">
        <v>0.48594033999786163</v>
      </c>
    </row>
    <row r="14" spans="1:8" x14ac:dyDescent="0.25">
      <c r="B14" s="175" t="s">
        <v>199</v>
      </c>
      <c r="C14" s="159">
        <v>881</v>
      </c>
      <c r="D14" s="159">
        <v>742</v>
      </c>
      <c r="E14" s="159">
        <v>5539</v>
      </c>
      <c r="F14" s="159">
        <v>5457</v>
      </c>
      <c r="G14" s="99">
        <v>0.45717806531115218</v>
      </c>
      <c r="H14" s="99">
        <v>0.49627137140778466</v>
      </c>
    </row>
    <row r="15" spans="1:8" x14ac:dyDescent="0.25">
      <c r="B15" s="175" t="s">
        <v>210</v>
      </c>
      <c r="C15" s="159">
        <v>826</v>
      </c>
      <c r="D15" s="159">
        <v>795</v>
      </c>
      <c r="E15" s="159">
        <v>5539</v>
      </c>
      <c r="F15" s="159">
        <v>5511</v>
      </c>
      <c r="G15" s="99">
        <v>0.49043800123380632</v>
      </c>
      <c r="H15" s="99">
        <v>0.49873303167420813</v>
      </c>
    </row>
    <row r="16" spans="1:8" ht="15.75" thickBot="1" x14ac:dyDescent="0.3">
      <c r="B16" s="155" t="s">
        <v>219</v>
      </c>
      <c r="C16" s="162">
        <v>823</v>
      </c>
      <c r="D16" s="162">
        <v>899</v>
      </c>
      <c r="E16" s="162">
        <v>5911</v>
      </c>
      <c r="F16" s="162">
        <v>5873</v>
      </c>
      <c r="G16" s="157">
        <v>0.52206736353077821</v>
      </c>
      <c r="H16" s="157">
        <v>0.49838764426340804</v>
      </c>
    </row>
    <row r="17" spans="2:16" x14ac:dyDescent="0.25">
      <c r="B17" s="36"/>
      <c r="C17" s="160"/>
      <c r="D17" s="160"/>
      <c r="E17" s="160"/>
      <c r="F17" s="160"/>
      <c r="G17" s="161"/>
      <c r="H17" s="161"/>
    </row>
    <row r="18" spans="2:16" x14ac:dyDescent="0.25">
      <c r="B18" s="12" t="s">
        <v>282</v>
      </c>
    </row>
    <row r="27" spans="2:16" x14ac:dyDescent="0.25">
      <c r="P27" s="11"/>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CE841-4DCE-4E17-AAE3-7585ABAE21FC}">
  <dimension ref="A7:P30"/>
  <sheetViews>
    <sheetView showGridLines="0" zoomScaleNormal="100" workbookViewId="0">
      <selection activeCell="A7" sqref="A7"/>
    </sheetView>
  </sheetViews>
  <sheetFormatPr baseColWidth="10" defaultColWidth="11.42578125" defaultRowHeight="15" x14ac:dyDescent="0.25"/>
  <cols>
    <col min="1" max="1" width="11.42578125" style="12"/>
    <col min="2" max="2" width="16" style="12" customWidth="1"/>
    <col min="3" max="10" width="11.42578125" style="12"/>
    <col min="11" max="11" width="14.140625" style="12" bestFit="1" customWidth="1"/>
    <col min="12" max="16384" width="11.42578125" style="12"/>
  </cols>
  <sheetData>
    <row r="7" spans="1:10" x14ac:dyDescent="0.25">
      <c r="A7" s="15" t="s">
        <v>143</v>
      </c>
      <c r="B7" s="11" t="s">
        <v>279</v>
      </c>
    </row>
    <row r="10" spans="1:10" x14ac:dyDescent="0.25">
      <c r="B10" s="164" t="s">
        <v>283</v>
      </c>
      <c r="C10" s="229" t="s">
        <v>10</v>
      </c>
      <c r="D10" s="229"/>
      <c r="E10" s="229" t="s">
        <v>11</v>
      </c>
      <c r="F10" s="229"/>
      <c r="G10" s="229" t="s">
        <v>10</v>
      </c>
      <c r="H10" s="229"/>
      <c r="I10" s="229" t="s">
        <v>11</v>
      </c>
      <c r="J10" s="229"/>
    </row>
    <row r="11" spans="1:10" ht="15.75" thickBot="1" x14ac:dyDescent="0.3">
      <c r="B11" s="165"/>
      <c r="C11" s="165" t="s">
        <v>13</v>
      </c>
      <c r="D11" s="165" t="s">
        <v>12</v>
      </c>
      <c r="E11" s="165" t="s">
        <v>13</v>
      </c>
      <c r="F11" s="165" t="s">
        <v>12</v>
      </c>
      <c r="G11" s="165" t="s">
        <v>13</v>
      </c>
      <c r="H11" s="165" t="s">
        <v>12</v>
      </c>
      <c r="I11" s="165" t="s">
        <v>13</v>
      </c>
      <c r="J11" s="165" t="s">
        <v>12</v>
      </c>
    </row>
    <row r="12" spans="1:10" x14ac:dyDescent="0.25">
      <c r="B12" s="12" t="s">
        <v>284</v>
      </c>
      <c r="C12" s="175">
        <v>1</v>
      </c>
      <c r="D12" s="175">
        <v>3</v>
      </c>
      <c r="E12" s="29">
        <v>4</v>
      </c>
      <c r="F12" s="29">
        <v>5</v>
      </c>
      <c r="G12" s="99">
        <f t="shared" ref="G12:G16" si="0">C12/(C12+D12)</f>
        <v>0.25</v>
      </c>
      <c r="H12" s="99">
        <f t="shared" ref="H12:H16" si="1">D12/(D12+C12)</f>
        <v>0.75</v>
      </c>
      <c r="I12" s="99">
        <f>E12/(E12+F12)</f>
        <v>0.44444444444444442</v>
      </c>
      <c r="J12" s="99">
        <f>F12/(F12+E12)</f>
        <v>0.55555555555555558</v>
      </c>
    </row>
    <row r="13" spans="1:10" x14ac:dyDescent="0.25">
      <c r="B13" s="12" t="s">
        <v>285</v>
      </c>
      <c r="C13" s="175">
        <v>306</v>
      </c>
      <c r="D13" s="175">
        <v>331</v>
      </c>
      <c r="E13" s="29">
        <v>2156</v>
      </c>
      <c r="F13" s="29">
        <v>2248</v>
      </c>
      <c r="G13" s="99">
        <f t="shared" si="0"/>
        <v>0.48037676609105179</v>
      </c>
      <c r="H13" s="99">
        <f t="shared" si="1"/>
        <v>0.51962323390894816</v>
      </c>
      <c r="I13" s="99">
        <f t="shared" ref="I13:I16" si="2">E13/(E13+F13)</f>
        <v>0.48955495004541327</v>
      </c>
      <c r="J13" s="99">
        <f t="shared" ref="J13:J16" si="3">F13/(F13+E13)</f>
        <v>0.51044504995458673</v>
      </c>
    </row>
    <row r="14" spans="1:10" x14ac:dyDescent="0.25">
      <c r="B14" s="12" t="s">
        <v>286</v>
      </c>
      <c r="C14" s="175">
        <v>303</v>
      </c>
      <c r="D14" s="175">
        <v>326</v>
      </c>
      <c r="E14" s="29">
        <v>2050</v>
      </c>
      <c r="F14" s="29">
        <v>2212</v>
      </c>
      <c r="G14" s="99">
        <f t="shared" si="0"/>
        <v>0.48171701112877585</v>
      </c>
      <c r="H14" s="99">
        <f t="shared" si="1"/>
        <v>0.51828298887122415</v>
      </c>
      <c r="I14" s="99">
        <f t="shared" si="2"/>
        <v>0.48099483810417643</v>
      </c>
      <c r="J14" s="99">
        <f t="shared" si="3"/>
        <v>0.51900516189582357</v>
      </c>
    </row>
    <row r="15" spans="1:10" x14ac:dyDescent="0.25">
      <c r="B15" s="12" t="s">
        <v>287</v>
      </c>
      <c r="C15" s="175">
        <v>213</v>
      </c>
      <c r="D15" s="175">
        <v>239</v>
      </c>
      <c r="E15" s="29">
        <v>1701</v>
      </c>
      <c r="F15" s="29">
        <v>1408</v>
      </c>
      <c r="G15" s="99">
        <f t="shared" si="0"/>
        <v>0.47123893805309736</v>
      </c>
      <c r="H15" s="99">
        <f t="shared" si="1"/>
        <v>0.52876106194690264</v>
      </c>
      <c r="I15" s="99">
        <f t="shared" si="2"/>
        <v>0.54712126085558055</v>
      </c>
      <c r="J15" s="99">
        <f t="shared" si="3"/>
        <v>0.45287873914441945</v>
      </c>
    </row>
    <row r="16" spans="1:10" ht="15.75" thickBot="1" x14ac:dyDescent="0.3">
      <c r="B16" s="165" t="s">
        <v>14</v>
      </c>
      <c r="C16" s="155">
        <v>823</v>
      </c>
      <c r="D16" s="155">
        <v>899</v>
      </c>
      <c r="E16" s="166">
        <v>5911</v>
      </c>
      <c r="F16" s="166">
        <v>5873</v>
      </c>
      <c r="G16" s="157">
        <f t="shared" si="0"/>
        <v>0.47793263646922185</v>
      </c>
      <c r="H16" s="157">
        <f t="shared" si="1"/>
        <v>0.52206736353077821</v>
      </c>
      <c r="I16" s="157">
        <f t="shared" si="2"/>
        <v>0.50161235573659202</v>
      </c>
      <c r="J16" s="157">
        <f t="shared" si="3"/>
        <v>0.49838764426340804</v>
      </c>
    </row>
    <row r="18" spans="2:16" x14ac:dyDescent="0.25">
      <c r="B18" s="12" t="s">
        <v>282</v>
      </c>
    </row>
    <row r="30" spans="2:16" x14ac:dyDescent="0.25">
      <c r="P30" s="11"/>
    </row>
  </sheetData>
  <mergeCells count="4">
    <mergeCell ref="C10:D10"/>
    <mergeCell ref="E10:F10"/>
    <mergeCell ref="G10:H10"/>
    <mergeCell ref="I10:J10"/>
  </mergeCells>
  <pageMargins left="0.7" right="0.7" top="0.75" bottom="0.75" header="0.3" footer="0.3"/>
  <pageSetup paperSize="9" orientation="portrait" r:id="rId1"/>
  <ignoredErrors>
    <ignoredError sqref="H12:H16" formula="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C38CC-780F-4C1C-BD68-B8DB98CE1688}">
  <dimension ref="A7:P31"/>
  <sheetViews>
    <sheetView showGridLines="0" topLeftCell="A7" zoomScaleNormal="100" workbookViewId="0">
      <selection activeCell="A7" sqref="A7"/>
    </sheetView>
  </sheetViews>
  <sheetFormatPr baseColWidth="10" defaultColWidth="11.42578125" defaultRowHeight="15" x14ac:dyDescent="0.25"/>
  <cols>
    <col min="1" max="1" width="11.42578125" style="12"/>
    <col min="2" max="2" width="44.28515625" style="12" customWidth="1"/>
    <col min="3" max="9" width="11.42578125" style="12"/>
    <col min="10" max="10" width="52.140625" style="12" bestFit="1" customWidth="1"/>
    <col min="11" max="11" width="14.140625" style="12" bestFit="1" customWidth="1"/>
    <col min="12" max="16384" width="11.42578125" style="12"/>
  </cols>
  <sheetData>
    <row r="7" spans="1:6" x14ac:dyDescent="0.25">
      <c r="A7" s="15" t="s">
        <v>144</v>
      </c>
      <c r="B7" s="11" t="s">
        <v>280</v>
      </c>
    </row>
    <row r="10" spans="1:6" x14ac:dyDescent="0.25">
      <c r="B10" s="164" t="s">
        <v>283</v>
      </c>
      <c r="C10" s="229" t="s">
        <v>10</v>
      </c>
      <c r="D10" s="229"/>
      <c r="E10" s="229" t="s">
        <v>11</v>
      </c>
      <c r="F10" s="229"/>
    </row>
    <row r="11" spans="1:6" ht="15.75" thickBot="1" x14ac:dyDescent="0.3">
      <c r="B11" s="165"/>
      <c r="C11" s="165" t="s">
        <v>13</v>
      </c>
      <c r="D11" s="165" t="s">
        <v>12</v>
      </c>
      <c r="E11" s="165" t="s">
        <v>13</v>
      </c>
      <c r="F11" s="165" t="s">
        <v>12</v>
      </c>
    </row>
    <row r="12" spans="1:6" x14ac:dyDescent="0.25">
      <c r="B12" s="12" t="s">
        <v>97</v>
      </c>
      <c r="C12" s="167">
        <v>5.8323207776427699</v>
      </c>
      <c r="D12" s="167">
        <v>7.6751946607341486</v>
      </c>
      <c r="E12" s="167">
        <v>3.7049568600913552</v>
      </c>
      <c r="F12" s="167">
        <v>6.6575855610420565</v>
      </c>
    </row>
    <row r="13" spans="1:6" x14ac:dyDescent="0.25">
      <c r="B13" s="12" t="s">
        <v>98</v>
      </c>
      <c r="C13" s="167">
        <v>12.879708383961116</v>
      </c>
      <c r="D13" s="167">
        <v>12.903225806451612</v>
      </c>
      <c r="E13" s="167">
        <v>12.434444256470986</v>
      </c>
      <c r="F13" s="167">
        <v>13.638685509960839</v>
      </c>
    </row>
    <row r="14" spans="1:6" x14ac:dyDescent="0.25">
      <c r="B14" s="12" t="s">
        <v>161</v>
      </c>
      <c r="C14" s="167">
        <v>13.487241798298907</v>
      </c>
      <c r="D14" s="167">
        <v>23.025583982202448</v>
      </c>
      <c r="E14" s="167">
        <v>11.300964303840297</v>
      </c>
      <c r="F14" s="167">
        <v>14.268687212668144</v>
      </c>
    </row>
    <row r="15" spans="1:6" x14ac:dyDescent="0.25">
      <c r="B15" s="12" t="s">
        <v>162</v>
      </c>
      <c r="C15" s="167">
        <v>4.6172539489671935</v>
      </c>
      <c r="D15" s="167">
        <v>6.0066740823136815</v>
      </c>
      <c r="E15" s="167">
        <v>7.545254610049061</v>
      </c>
      <c r="F15" s="167">
        <v>5.6700153243657416</v>
      </c>
    </row>
    <row r="16" spans="1:6" x14ac:dyDescent="0.25">
      <c r="B16" s="12" t="s">
        <v>52</v>
      </c>
      <c r="C16" s="167">
        <v>24.544349939246661</v>
      </c>
      <c r="D16" s="167">
        <v>23.915461624026698</v>
      </c>
      <c r="E16" s="167">
        <v>23.633902892911522</v>
      </c>
      <c r="F16" s="167">
        <v>22.356546909586243</v>
      </c>
    </row>
    <row r="17" spans="2:16" x14ac:dyDescent="0.25">
      <c r="B17" s="12" t="s">
        <v>163</v>
      </c>
      <c r="C17" s="167">
        <v>2.5516403402187122</v>
      </c>
      <c r="D17" s="167">
        <v>0.55617352614015569</v>
      </c>
      <c r="E17" s="167">
        <v>3.6880392488580611</v>
      </c>
      <c r="F17" s="167">
        <v>1.2089221862761792</v>
      </c>
    </row>
    <row r="18" spans="2:16" x14ac:dyDescent="0.25">
      <c r="B18" s="12" t="s">
        <v>99</v>
      </c>
      <c r="C18" s="167">
        <v>17.253948967193196</v>
      </c>
      <c r="D18" s="167">
        <v>6.8965517241379306</v>
      </c>
      <c r="E18" s="167">
        <v>18.62628996785654</v>
      </c>
      <c r="F18" s="167">
        <v>8.9051592031329818</v>
      </c>
    </row>
    <row r="19" spans="2:16" x14ac:dyDescent="0.25">
      <c r="B19" s="12" t="s">
        <v>164</v>
      </c>
      <c r="C19" s="167">
        <v>3.8882138517618468</v>
      </c>
      <c r="D19" s="167">
        <v>3.5595105672969964</v>
      </c>
      <c r="E19" s="167">
        <v>2.300795127727965</v>
      </c>
      <c r="F19" s="167">
        <v>2.6391963221522223</v>
      </c>
    </row>
    <row r="20" spans="2:16" x14ac:dyDescent="0.25">
      <c r="B20" s="12" t="s">
        <v>100</v>
      </c>
      <c r="C20" s="167">
        <v>13.487241798298907</v>
      </c>
      <c r="D20" s="167">
        <v>14.349276974416018</v>
      </c>
      <c r="E20" s="167">
        <v>14.667568939265777</v>
      </c>
      <c r="F20" s="167">
        <v>23.429252511493274</v>
      </c>
    </row>
    <row r="21" spans="2:16" ht="15.75" thickBot="1" x14ac:dyDescent="0.3">
      <c r="B21" s="165" t="s">
        <v>44</v>
      </c>
      <c r="C21" s="168">
        <v>1.4580801944106925</v>
      </c>
      <c r="D21" s="168">
        <v>1.1123470522803114</v>
      </c>
      <c r="E21" s="168">
        <v>2.0977837929284386</v>
      </c>
      <c r="F21" s="168">
        <v>1.2259492593223225</v>
      </c>
    </row>
    <row r="23" spans="2:16" x14ac:dyDescent="0.25">
      <c r="B23" s="12" t="s">
        <v>282</v>
      </c>
    </row>
    <row r="31" spans="2:16" x14ac:dyDescent="0.25">
      <c r="P31" s="11"/>
    </row>
  </sheetData>
  <mergeCells count="2">
    <mergeCell ref="C10:D10"/>
    <mergeCell ref="E10:F10"/>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835A2-7F62-4720-AA76-8830720B4C6C}">
  <dimension ref="A7:H21"/>
  <sheetViews>
    <sheetView showGridLines="0" zoomScaleNormal="100" workbookViewId="0">
      <selection activeCell="A7" sqref="A7"/>
    </sheetView>
  </sheetViews>
  <sheetFormatPr baseColWidth="10" defaultColWidth="11.42578125" defaultRowHeight="15" x14ac:dyDescent="0.25"/>
  <cols>
    <col min="1" max="1" width="11.42578125" style="12"/>
    <col min="2" max="2" width="24.28515625" style="12" customWidth="1"/>
    <col min="3" max="10" width="11.42578125" style="12"/>
    <col min="11" max="11" width="14.140625" style="12" bestFit="1" customWidth="1"/>
    <col min="12" max="16384" width="11.42578125" style="12"/>
  </cols>
  <sheetData>
    <row r="7" spans="1:8" x14ac:dyDescent="0.25">
      <c r="A7" s="15" t="s">
        <v>209</v>
      </c>
      <c r="B7" s="11" t="s">
        <v>281</v>
      </c>
    </row>
    <row r="10" spans="1:8" x14ac:dyDescent="0.25">
      <c r="B10" s="164" t="s">
        <v>283</v>
      </c>
      <c r="C10" s="229" t="s">
        <v>10</v>
      </c>
      <c r="D10" s="229"/>
      <c r="E10" s="229" t="s">
        <v>11</v>
      </c>
      <c r="F10" s="229"/>
    </row>
    <row r="11" spans="1:8" ht="15.75" thickBot="1" x14ac:dyDescent="0.3">
      <c r="B11" s="165"/>
      <c r="C11" s="165" t="s">
        <v>13</v>
      </c>
      <c r="D11" s="165" t="s">
        <v>12</v>
      </c>
      <c r="E11" s="165" t="s">
        <v>13</v>
      </c>
      <c r="F11" s="165" t="s">
        <v>12</v>
      </c>
    </row>
    <row r="12" spans="1:8" x14ac:dyDescent="0.25">
      <c r="B12" s="12" t="s">
        <v>165</v>
      </c>
      <c r="C12" s="169">
        <v>0.78007290400972051</v>
      </c>
      <c r="D12" s="169">
        <v>0.75973303670745274</v>
      </c>
      <c r="E12" s="169">
        <v>0.73574691253594993</v>
      </c>
      <c r="F12" s="169">
        <v>0.75038310914353823</v>
      </c>
    </row>
    <row r="13" spans="1:8" x14ac:dyDescent="0.25">
      <c r="B13" s="12" t="s">
        <v>208</v>
      </c>
      <c r="C13" s="169">
        <v>4.374240583232078E-2</v>
      </c>
      <c r="D13" s="169">
        <v>5.6729699666295881E-2</v>
      </c>
      <c r="E13" s="169">
        <v>5.6166469294535615E-2</v>
      </c>
      <c r="F13" s="169">
        <v>6.1297462966116122E-2</v>
      </c>
      <c r="H13" s="29"/>
    </row>
    <row r="14" spans="1:8" x14ac:dyDescent="0.25">
      <c r="B14" s="12" t="s">
        <v>166</v>
      </c>
      <c r="C14" s="169">
        <v>4.8602673147023082E-3</v>
      </c>
      <c r="D14" s="169">
        <v>5.5617352614015575E-3</v>
      </c>
      <c r="E14" s="169">
        <v>9.9813906276433762E-3</v>
      </c>
      <c r="F14" s="169">
        <v>1.0386514558147455E-2</v>
      </c>
    </row>
    <row r="15" spans="1:8" x14ac:dyDescent="0.25">
      <c r="B15" s="12" t="s">
        <v>167</v>
      </c>
      <c r="C15" s="169">
        <v>2.4301336573511541E-3</v>
      </c>
      <c r="D15" s="169">
        <v>6.6740823136818691E-3</v>
      </c>
      <c r="E15" s="169">
        <v>3.721874471324649E-3</v>
      </c>
      <c r="F15" s="169">
        <v>4.5973097224587091E-3</v>
      </c>
    </row>
    <row r="16" spans="1:8" x14ac:dyDescent="0.25">
      <c r="B16" s="12" t="s">
        <v>168</v>
      </c>
      <c r="C16" s="169">
        <v>0.12515188335358446</v>
      </c>
      <c r="D16" s="169">
        <v>0.12680756395995552</v>
      </c>
      <c r="E16" s="169">
        <v>0.13906276433767553</v>
      </c>
      <c r="F16" s="169">
        <v>0.11970032351438788</v>
      </c>
    </row>
    <row r="17" spans="2:6" x14ac:dyDescent="0.25">
      <c r="B17" s="12" t="s">
        <v>169</v>
      </c>
      <c r="C17" s="169">
        <v>1.2150668286755772E-2</v>
      </c>
      <c r="D17" s="169">
        <v>1.2235817575083427E-2</v>
      </c>
      <c r="E17" s="169">
        <v>7.2745728303163591E-3</v>
      </c>
      <c r="F17" s="169">
        <v>9.7054316363017201E-3</v>
      </c>
    </row>
    <row r="18" spans="2:6" x14ac:dyDescent="0.25">
      <c r="B18" s="12" t="s">
        <v>170</v>
      </c>
      <c r="C18" s="169">
        <v>6.0753341433778859E-3</v>
      </c>
      <c r="D18" s="169">
        <v>3.3370411568409346E-3</v>
      </c>
      <c r="E18" s="169">
        <v>5.7519878193199123E-3</v>
      </c>
      <c r="F18" s="169">
        <v>2.3837902264600714E-3</v>
      </c>
    </row>
    <row r="19" spans="2:6" ht="15.75" thickBot="1" x14ac:dyDescent="0.3">
      <c r="B19" s="165" t="s">
        <v>171</v>
      </c>
      <c r="C19" s="176">
        <v>2.551640340218712E-2</v>
      </c>
      <c r="D19" s="176">
        <v>2.8921023359288096E-2</v>
      </c>
      <c r="E19" s="176">
        <v>4.2294028083234646E-2</v>
      </c>
      <c r="F19" s="176">
        <v>4.1546058232589819E-2</v>
      </c>
    </row>
    <row r="21" spans="2:6" x14ac:dyDescent="0.25">
      <c r="B21" s="12" t="s">
        <v>282</v>
      </c>
    </row>
  </sheetData>
  <mergeCells count="2">
    <mergeCell ref="C10:D10"/>
    <mergeCell ref="E10:F1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Q26"/>
  <sheetViews>
    <sheetView showGridLines="0" zoomScaleNormal="100" workbookViewId="0">
      <selection activeCell="B27" sqref="B27"/>
    </sheetView>
  </sheetViews>
  <sheetFormatPr baseColWidth="10" defaultColWidth="11.42578125" defaultRowHeight="15" x14ac:dyDescent="0.25"/>
  <cols>
    <col min="1" max="1" width="7.7109375" style="12" customWidth="1"/>
    <col min="2" max="2" width="11.42578125" style="12" customWidth="1"/>
    <col min="3" max="16384" width="11.42578125" style="12"/>
  </cols>
  <sheetData>
    <row r="7" spans="1:17" x14ac:dyDescent="0.25">
      <c r="A7" s="15" t="s">
        <v>3</v>
      </c>
      <c r="B7" s="11" t="s">
        <v>264</v>
      </c>
    </row>
    <row r="8" spans="1:17" x14ac:dyDescent="0.25">
      <c r="B8" s="16" t="s">
        <v>9</v>
      </c>
    </row>
    <row r="10" spans="1:17" x14ac:dyDescent="0.25">
      <c r="Q10" s="17"/>
    </row>
    <row r="11" spans="1:17" x14ac:dyDescent="0.25">
      <c r="B11" s="18"/>
      <c r="C11" s="202" t="s">
        <v>10</v>
      </c>
      <c r="D11" s="202"/>
      <c r="E11" s="202"/>
      <c r="F11" s="202" t="s">
        <v>11</v>
      </c>
      <c r="G11" s="202"/>
      <c r="H11" s="202"/>
      <c r="I11" s="199" t="s">
        <v>197</v>
      </c>
      <c r="J11" s="199"/>
      <c r="K11" s="199"/>
      <c r="Q11" s="17"/>
    </row>
    <row r="12" spans="1:17" x14ac:dyDescent="0.25">
      <c r="B12" s="19"/>
      <c r="C12" s="20" t="s">
        <v>12</v>
      </c>
      <c r="D12" s="21" t="s">
        <v>13</v>
      </c>
      <c r="E12" s="21" t="s">
        <v>14</v>
      </c>
      <c r="F12" s="20" t="s">
        <v>12</v>
      </c>
      <c r="G12" s="21" t="s">
        <v>13</v>
      </c>
      <c r="H12" s="21" t="s">
        <v>14</v>
      </c>
      <c r="I12" s="20" t="s">
        <v>12</v>
      </c>
      <c r="J12" s="21" t="s">
        <v>13</v>
      </c>
      <c r="K12" s="21" t="s">
        <v>14</v>
      </c>
    </row>
    <row r="13" spans="1:17" x14ac:dyDescent="0.25">
      <c r="B13" s="22">
        <v>2012</v>
      </c>
      <c r="C13" s="40">
        <v>6.0000000000000001E-3</v>
      </c>
      <c r="D13" s="41">
        <v>2.2000000000000002E-2</v>
      </c>
      <c r="E13" s="41">
        <v>1.4999999999999999E-2</v>
      </c>
      <c r="F13" s="40">
        <v>2.1000000000000001E-2</v>
      </c>
      <c r="G13" s="41">
        <v>5.2000000000000005E-2</v>
      </c>
      <c r="H13" s="41">
        <v>3.7999999999999999E-2</v>
      </c>
      <c r="I13" s="40">
        <v>3.5000000000000003E-2</v>
      </c>
      <c r="J13" s="41">
        <v>7.9000000000000001E-2</v>
      </c>
      <c r="K13" s="41">
        <v>5.9000000000000004E-2</v>
      </c>
    </row>
    <row r="14" spans="1:17" x14ac:dyDescent="0.25">
      <c r="B14" s="22">
        <v>2013</v>
      </c>
      <c r="C14" s="40">
        <v>6.9999999999999993E-3</v>
      </c>
      <c r="D14" s="41">
        <v>2.7999999999999997E-2</v>
      </c>
      <c r="E14" s="41">
        <v>1.9E-2</v>
      </c>
      <c r="F14" s="40">
        <v>0.02</v>
      </c>
      <c r="G14" s="41">
        <v>5.4000000000000006E-2</v>
      </c>
      <c r="H14" s="41">
        <v>3.9E-2</v>
      </c>
      <c r="I14" s="40">
        <v>3.4000000000000002E-2</v>
      </c>
      <c r="J14" s="41">
        <v>0.08</v>
      </c>
      <c r="K14" s="41">
        <v>5.9000000000000004E-2</v>
      </c>
    </row>
    <row r="15" spans="1:17" x14ac:dyDescent="0.25">
      <c r="B15" s="22">
        <v>2014</v>
      </c>
      <c r="C15" s="40">
        <v>8.0000000000000002E-3</v>
      </c>
      <c r="D15" s="41">
        <v>2.6000000000000002E-2</v>
      </c>
      <c r="E15" s="41">
        <v>1.8000000000000002E-2</v>
      </c>
      <c r="F15" s="40">
        <v>2.1000000000000001E-2</v>
      </c>
      <c r="G15" s="41">
        <v>5.4000000000000006E-2</v>
      </c>
      <c r="H15" s="41">
        <v>3.9E-2</v>
      </c>
      <c r="I15" s="40">
        <v>3.4000000000000002E-2</v>
      </c>
      <c r="J15" s="41">
        <v>8.1000000000000003E-2</v>
      </c>
      <c r="K15" s="41">
        <v>0.06</v>
      </c>
    </row>
    <row r="16" spans="1:17" x14ac:dyDescent="0.25">
      <c r="B16" s="22">
        <v>2015</v>
      </c>
      <c r="C16" s="40">
        <v>8.0000000000000002E-3</v>
      </c>
      <c r="D16" s="41">
        <v>2.5000000000000001E-2</v>
      </c>
      <c r="E16" s="41">
        <v>1.7000000000000001E-2</v>
      </c>
      <c r="F16" s="40">
        <v>2.2000000000000002E-2</v>
      </c>
      <c r="G16" s="41">
        <v>5.4000000000000006E-2</v>
      </c>
      <c r="H16" s="41">
        <v>0.04</v>
      </c>
      <c r="I16" s="40">
        <v>3.5000000000000003E-2</v>
      </c>
      <c r="J16" s="41">
        <v>8.3000000000000004E-2</v>
      </c>
      <c r="K16" s="41">
        <v>6.0999999999999999E-2</v>
      </c>
    </row>
    <row r="17" spans="2:11" x14ac:dyDescent="0.25">
      <c r="B17" s="22">
        <v>2016</v>
      </c>
      <c r="C17" s="40">
        <v>6.9999999999999993E-3</v>
      </c>
      <c r="D17" s="41">
        <v>2.7000000000000003E-2</v>
      </c>
      <c r="E17" s="41">
        <v>1.9E-2</v>
      </c>
      <c r="F17" s="40">
        <v>2.1000000000000001E-2</v>
      </c>
      <c r="G17" s="41">
        <v>5.4000000000000006E-2</v>
      </c>
      <c r="H17" s="41">
        <v>3.9E-2</v>
      </c>
      <c r="I17" s="40">
        <v>3.6000000000000004E-2</v>
      </c>
      <c r="J17" s="41">
        <v>8.4000000000000005E-2</v>
      </c>
      <c r="K17" s="41">
        <v>6.2E-2</v>
      </c>
    </row>
    <row r="18" spans="2:11" x14ac:dyDescent="0.25">
      <c r="B18" s="22">
        <v>2017</v>
      </c>
      <c r="C18" s="40">
        <v>9.0000000000000011E-3</v>
      </c>
      <c r="D18" s="41">
        <v>2.7999999999999997E-2</v>
      </c>
      <c r="E18" s="41">
        <v>0.02</v>
      </c>
      <c r="F18" s="40">
        <v>2.3E-2</v>
      </c>
      <c r="G18" s="41">
        <v>5.5E-2</v>
      </c>
      <c r="H18" s="41">
        <v>4.0999999999999995E-2</v>
      </c>
      <c r="I18" s="40">
        <v>3.6000000000000004E-2</v>
      </c>
      <c r="J18" s="41">
        <v>8.4000000000000005E-2</v>
      </c>
      <c r="K18" s="41">
        <v>6.2E-2</v>
      </c>
    </row>
    <row r="19" spans="2:11" x14ac:dyDescent="0.25">
      <c r="B19" s="22">
        <v>2018</v>
      </c>
      <c r="C19" s="42">
        <v>1.0999999999999999E-2</v>
      </c>
      <c r="D19" s="41">
        <v>0.03</v>
      </c>
      <c r="E19" s="43">
        <v>2.1999999999999999E-2</v>
      </c>
      <c r="F19" s="42">
        <v>2.3E-2</v>
      </c>
      <c r="G19" s="43">
        <v>5.6000000000000001E-2</v>
      </c>
      <c r="H19" s="41">
        <v>4.0999999999999995E-2</v>
      </c>
      <c r="I19" s="42">
        <v>3.6000000000000004E-2</v>
      </c>
      <c r="J19" s="43">
        <v>8.4000000000000005E-2</v>
      </c>
      <c r="K19" s="43">
        <v>6.2E-2</v>
      </c>
    </row>
    <row r="20" spans="2:11" x14ac:dyDescent="0.25">
      <c r="B20" s="22">
        <v>2019</v>
      </c>
      <c r="C20" s="42">
        <v>0.01</v>
      </c>
      <c r="D20" s="43">
        <v>0.03</v>
      </c>
      <c r="E20" s="43">
        <v>2.1000000000000001E-2</v>
      </c>
      <c r="F20" s="42">
        <v>2.3E-2</v>
      </c>
      <c r="G20" s="43">
        <v>5.3999999999999999E-2</v>
      </c>
      <c r="H20" s="43">
        <v>0.04</v>
      </c>
      <c r="I20" s="42">
        <v>3.6000000000000004E-2</v>
      </c>
      <c r="J20" s="43">
        <v>8.4000000000000005E-2</v>
      </c>
      <c r="K20" s="43">
        <v>6.2E-2</v>
      </c>
    </row>
    <row r="21" spans="2:11" x14ac:dyDescent="0.25">
      <c r="B21" s="22">
        <v>2020</v>
      </c>
      <c r="C21" s="42">
        <v>1.2999999999999999E-2</v>
      </c>
      <c r="D21" s="43">
        <v>0.03</v>
      </c>
      <c r="E21" s="43">
        <v>2.3E-2</v>
      </c>
      <c r="F21" s="42">
        <v>2.4E-2</v>
      </c>
      <c r="G21" s="43">
        <v>5.3999999999999999E-2</v>
      </c>
      <c r="H21" s="43">
        <v>0.04</v>
      </c>
      <c r="I21" s="42">
        <v>3.6000000000000004E-2</v>
      </c>
      <c r="J21" s="43">
        <v>8.4000000000000005E-2</v>
      </c>
      <c r="K21" s="43">
        <v>6.2E-2</v>
      </c>
    </row>
    <row r="22" spans="2:11" x14ac:dyDescent="0.25">
      <c r="B22" s="22">
        <v>2021</v>
      </c>
      <c r="C22" s="32">
        <v>0.01</v>
      </c>
      <c r="D22" s="33">
        <v>2.7E-2</v>
      </c>
      <c r="E22" s="33">
        <v>1.9E-2</v>
      </c>
      <c r="F22" s="32">
        <v>2.1999999999999999E-2</v>
      </c>
      <c r="G22" s="33">
        <v>5.6000000000000001E-2</v>
      </c>
      <c r="H22" s="33">
        <v>0.04</v>
      </c>
      <c r="I22" s="32">
        <v>3.5999999999999997E-2</v>
      </c>
      <c r="J22" s="33">
        <v>8.3000000000000004E-2</v>
      </c>
      <c r="K22" s="33">
        <v>6.0999999999999999E-2</v>
      </c>
    </row>
    <row r="23" spans="2:11" x14ac:dyDescent="0.25">
      <c r="B23" s="22">
        <v>2022</v>
      </c>
      <c r="C23" s="32">
        <v>8.0000000000000002E-3</v>
      </c>
      <c r="D23" s="33">
        <v>2.3E-2</v>
      </c>
      <c r="E23" s="33">
        <v>1.6E-2</v>
      </c>
      <c r="F23" s="32">
        <v>2.4E-2</v>
      </c>
      <c r="G23" s="33">
        <v>5.2999999999999999E-2</v>
      </c>
      <c r="H23" s="33">
        <v>0.04</v>
      </c>
      <c r="I23" s="32">
        <v>3.5999999999999997E-2</v>
      </c>
      <c r="J23" s="33">
        <v>7.9000000000000001E-2</v>
      </c>
      <c r="K23" s="33">
        <v>5.8999999999999997E-2</v>
      </c>
    </row>
    <row r="24" spans="2:11" x14ac:dyDescent="0.25">
      <c r="B24" s="22">
        <v>2023</v>
      </c>
      <c r="C24" s="34">
        <v>0.01</v>
      </c>
      <c r="D24" s="35">
        <v>2.3E-2</v>
      </c>
      <c r="E24" s="35">
        <v>1.7000000000000001E-2</v>
      </c>
      <c r="F24" s="34">
        <v>2.4E-2</v>
      </c>
      <c r="G24" s="35">
        <v>5.2999999999999999E-2</v>
      </c>
      <c r="H24" s="35">
        <v>0.04</v>
      </c>
      <c r="I24" s="34">
        <v>3.5999999999999997E-2</v>
      </c>
      <c r="J24" s="35">
        <v>0.08</v>
      </c>
      <c r="K24" s="35">
        <v>0.06</v>
      </c>
    </row>
    <row r="25" spans="2:11" x14ac:dyDescent="0.25">
      <c r="B25" s="36"/>
      <c r="C25" s="39"/>
      <c r="D25" s="39"/>
      <c r="E25" s="39"/>
      <c r="F25" s="39"/>
      <c r="G25" s="39"/>
      <c r="H25" s="39"/>
      <c r="I25" s="39"/>
      <c r="J25" s="39"/>
      <c r="K25" s="39"/>
    </row>
    <row r="26" spans="2:11" x14ac:dyDescent="0.25">
      <c r="B26" s="44" t="s">
        <v>229</v>
      </c>
    </row>
  </sheetData>
  <mergeCells count="3">
    <mergeCell ref="C11:E11"/>
    <mergeCell ref="F11:H11"/>
    <mergeCell ref="I11:K11"/>
  </mergeCells>
  <pageMargins left="0.70000000000000007" right="0.70000000000000007" top="0.75" bottom="0.75" header="0.30000000000000004" footer="0.30000000000000004"/>
  <pageSetup paperSize="9" orientation="portrait" r:id="rId1"/>
  <headerFooter>
    <oddHeader>&amp;L&amp;G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H38"/>
  <sheetViews>
    <sheetView showGridLines="0" topLeftCell="A19" zoomScaleNormal="100" workbookViewId="0">
      <selection activeCell="B39" sqref="B38:B39"/>
    </sheetView>
  </sheetViews>
  <sheetFormatPr baseColWidth="10" defaultColWidth="11.42578125" defaultRowHeight="15" x14ac:dyDescent="0.25"/>
  <cols>
    <col min="1" max="1" width="7.7109375" style="12" customWidth="1"/>
    <col min="2" max="2" width="35" style="12" customWidth="1"/>
    <col min="3" max="3" width="11.42578125" style="12" customWidth="1"/>
    <col min="4" max="16384" width="11.42578125" style="12"/>
  </cols>
  <sheetData>
    <row r="7" spans="1:8" x14ac:dyDescent="0.25">
      <c r="A7" s="15" t="s">
        <v>4</v>
      </c>
      <c r="B7" s="11" t="s">
        <v>265</v>
      </c>
    </row>
    <row r="8" spans="1:8" x14ac:dyDescent="0.25">
      <c r="B8" s="16" t="s">
        <v>9</v>
      </c>
    </row>
    <row r="11" spans="1:8" x14ac:dyDescent="0.25">
      <c r="B11" s="18"/>
      <c r="H11" s="17"/>
    </row>
    <row r="12" spans="1:8" x14ac:dyDescent="0.25">
      <c r="B12" s="19"/>
      <c r="C12" s="45" t="s">
        <v>12</v>
      </c>
      <c r="D12" s="46" t="s">
        <v>13</v>
      </c>
      <c r="E12" s="46" t="s">
        <v>14</v>
      </c>
      <c r="H12" s="17"/>
    </row>
    <row r="13" spans="1:8" x14ac:dyDescent="0.25">
      <c r="B13" s="47" t="s">
        <v>176</v>
      </c>
      <c r="C13" s="40">
        <v>4.2000000000000003E-2</v>
      </c>
      <c r="D13" s="41">
        <v>0.156</v>
      </c>
      <c r="E13" s="41">
        <v>0.10299999999999999</v>
      </c>
    </row>
    <row r="14" spans="1:8" x14ac:dyDescent="0.25">
      <c r="B14" s="47" t="s">
        <v>15</v>
      </c>
      <c r="C14" s="40">
        <v>3.7999999999999999E-2</v>
      </c>
      <c r="D14" s="41">
        <v>0.127</v>
      </c>
      <c r="E14" s="41">
        <v>8.5000000000000006E-2</v>
      </c>
    </row>
    <row r="15" spans="1:8" x14ac:dyDescent="0.25">
      <c r="B15" s="47" t="s">
        <v>17</v>
      </c>
      <c r="C15" s="40">
        <v>5.8999999999999997E-2</v>
      </c>
      <c r="D15" s="41">
        <v>0.112</v>
      </c>
      <c r="E15" s="41">
        <v>8.7999999999999995E-2</v>
      </c>
    </row>
    <row r="16" spans="1:8" x14ac:dyDescent="0.25">
      <c r="B16" s="47" t="s">
        <v>16</v>
      </c>
      <c r="C16" s="40">
        <v>0.04</v>
      </c>
      <c r="D16" s="41">
        <v>8.2000000000000003E-2</v>
      </c>
      <c r="E16" s="41">
        <v>6.2E-2</v>
      </c>
    </row>
    <row r="17" spans="2:5" x14ac:dyDescent="0.25">
      <c r="B17" s="47" t="s">
        <v>18</v>
      </c>
      <c r="C17" s="40">
        <v>2.4E-2</v>
      </c>
      <c r="D17" s="41">
        <v>5.8000000000000003E-2</v>
      </c>
      <c r="E17" s="41">
        <v>4.2999999999999997E-2</v>
      </c>
    </row>
    <row r="18" spans="2:5" x14ac:dyDescent="0.25">
      <c r="B18" s="47" t="s">
        <v>20</v>
      </c>
      <c r="C18" s="40">
        <v>1.6E-2</v>
      </c>
      <c r="D18" s="41">
        <v>5.6000000000000001E-2</v>
      </c>
      <c r="E18" s="41">
        <v>3.6999999999999998E-2</v>
      </c>
    </row>
    <row r="19" spans="2:5" x14ac:dyDescent="0.25">
      <c r="B19" s="47" t="s">
        <v>11</v>
      </c>
      <c r="C19" s="40">
        <v>2.4E-2</v>
      </c>
      <c r="D19" s="41">
        <v>5.2999999999999999E-2</v>
      </c>
      <c r="E19" s="41">
        <v>0.04</v>
      </c>
    </row>
    <row r="20" spans="2:5" x14ac:dyDescent="0.25">
      <c r="B20" s="47" t="s">
        <v>19</v>
      </c>
      <c r="C20" s="40">
        <v>2.5000000000000001E-2</v>
      </c>
      <c r="D20" s="41">
        <v>5.0999999999999997E-2</v>
      </c>
      <c r="E20" s="41">
        <v>3.9E-2</v>
      </c>
    </row>
    <row r="21" spans="2:5" x14ac:dyDescent="0.25">
      <c r="B21" s="47" t="s">
        <v>21</v>
      </c>
      <c r="C21" s="40">
        <v>1.7999999999999999E-2</v>
      </c>
      <c r="D21" s="41">
        <v>7.0000000000000007E-2</v>
      </c>
      <c r="E21" s="41">
        <v>4.4999999999999998E-2</v>
      </c>
    </row>
    <row r="22" spans="2:5" x14ac:dyDescent="0.25">
      <c r="B22" s="47" t="s">
        <v>178</v>
      </c>
      <c r="C22" s="40">
        <v>2.5999999999999999E-2</v>
      </c>
      <c r="D22" s="41">
        <v>0.05</v>
      </c>
      <c r="E22" s="41">
        <v>3.7999999999999999E-2</v>
      </c>
    </row>
    <row r="23" spans="2:5" x14ac:dyDescent="0.25">
      <c r="B23" s="47" t="s">
        <v>177</v>
      </c>
      <c r="C23" s="40">
        <v>2.4E-2</v>
      </c>
      <c r="D23" s="41">
        <v>6.0999999999999999E-2</v>
      </c>
      <c r="E23" s="41">
        <v>4.3999999999999997E-2</v>
      </c>
    </row>
    <row r="24" spans="2:5" x14ac:dyDescent="0.25">
      <c r="B24" s="47" t="s">
        <v>180</v>
      </c>
      <c r="C24" s="40">
        <v>1.4E-2</v>
      </c>
      <c r="D24" s="41">
        <v>3.2000000000000001E-2</v>
      </c>
      <c r="E24" s="41">
        <v>2.3E-2</v>
      </c>
    </row>
    <row r="25" spans="2:5" x14ac:dyDescent="0.25">
      <c r="B25" s="47" t="s">
        <v>22</v>
      </c>
      <c r="C25" s="40">
        <v>2.1999999999999999E-2</v>
      </c>
      <c r="D25" s="41">
        <v>3.6999999999999998E-2</v>
      </c>
      <c r="E25" s="41">
        <v>0.03</v>
      </c>
    </row>
    <row r="26" spans="2:5" x14ac:dyDescent="0.25">
      <c r="B26" s="47" t="s">
        <v>179</v>
      </c>
      <c r="C26" s="40">
        <v>1.4E-2</v>
      </c>
      <c r="D26" s="41">
        <v>1.7999999999999999E-2</v>
      </c>
      <c r="E26" s="41">
        <v>1.6E-2</v>
      </c>
    </row>
    <row r="27" spans="2:5" x14ac:dyDescent="0.25">
      <c r="B27" s="47" t="s">
        <v>10</v>
      </c>
      <c r="C27" s="40">
        <v>0.01</v>
      </c>
      <c r="D27" s="41">
        <v>2.3E-2</v>
      </c>
      <c r="E27" s="41">
        <v>1.7000000000000001E-2</v>
      </c>
    </row>
    <row r="28" spans="2:5" x14ac:dyDescent="0.25">
      <c r="B28" s="47" t="s">
        <v>23</v>
      </c>
      <c r="C28" s="40" t="e">
        <v>#N/A</v>
      </c>
      <c r="D28" s="41">
        <v>1.7000000000000001E-2</v>
      </c>
      <c r="E28" s="41">
        <v>1.2E-2</v>
      </c>
    </row>
    <row r="29" spans="2:5" x14ac:dyDescent="0.25">
      <c r="B29" s="47" t="s">
        <v>24</v>
      </c>
      <c r="C29" s="40">
        <v>4.0000000000000001E-3</v>
      </c>
      <c r="D29" s="41">
        <v>6.0000000000000001E-3</v>
      </c>
      <c r="E29" s="41">
        <v>5.0000000000000001E-3</v>
      </c>
    </row>
    <row r="30" spans="2:5" x14ac:dyDescent="0.25">
      <c r="B30" s="47" t="s">
        <v>181</v>
      </c>
      <c r="C30" s="40" t="e">
        <v>#N/A</v>
      </c>
      <c r="D30" s="40">
        <v>5.0000000000000001E-3</v>
      </c>
      <c r="E30" s="41">
        <v>4.0000000000000001E-3</v>
      </c>
    </row>
    <row r="31" spans="2:5" x14ac:dyDescent="0.25">
      <c r="B31" s="47" t="s">
        <v>25</v>
      </c>
      <c r="C31" s="40" t="e">
        <v>#N/A</v>
      </c>
      <c r="D31" s="40" t="e">
        <v>#N/A</v>
      </c>
      <c r="E31" s="40" t="e">
        <v>#N/A</v>
      </c>
    </row>
    <row r="32" spans="2:5" x14ac:dyDescent="0.25">
      <c r="B32" s="47" t="s">
        <v>26</v>
      </c>
      <c r="C32" s="48" t="e">
        <v>#N/A</v>
      </c>
      <c r="D32" s="48" t="e">
        <v>#N/A</v>
      </c>
      <c r="E32" s="48" t="e">
        <v>#N/A</v>
      </c>
    </row>
    <row r="34" spans="2:2" x14ac:dyDescent="0.25">
      <c r="B34" s="12" t="s">
        <v>229</v>
      </c>
    </row>
    <row r="35" spans="2:2" x14ac:dyDescent="0.25">
      <c r="B35" s="44" t="s">
        <v>343</v>
      </c>
    </row>
    <row r="36" spans="2:2" x14ac:dyDescent="0.25">
      <c r="B36" s="12" t="s">
        <v>234</v>
      </c>
    </row>
    <row r="37" spans="2:2" x14ac:dyDescent="0.25">
      <c r="B37" s="12" t="s">
        <v>235</v>
      </c>
    </row>
    <row r="38" spans="2:2" x14ac:dyDescent="0.25">
      <c r="B38" s="49" t="s">
        <v>266</v>
      </c>
    </row>
  </sheetData>
  <sortState ref="B13:E30">
    <sortCondition descending="1" ref="E13:E30"/>
    <sortCondition descending="1" ref="D13:D30"/>
    <sortCondition descending="1" ref="C13:C30"/>
  </sortState>
  <pageMargins left="0.70000000000000007" right="0.70000000000000007" top="0.75" bottom="0.75" header="0.30000000000000004" footer="0.30000000000000004"/>
  <pageSetup paperSize="9" orientation="portrait" r:id="rId1"/>
  <headerFooter>
    <oddHeader>&amp;L&amp;G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7:O27"/>
  <sheetViews>
    <sheetView showGridLines="0" topLeftCell="A4" zoomScaleNormal="100" workbookViewId="0">
      <selection activeCell="B27" sqref="B27"/>
    </sheetView>
  </sheetViews>
  <sheetFormatPr baseColWidth="10" defaultColWidth="11.42578125" defaultRowHeight="15" x14ac:dyDescent="0.25"/>
  <cols>
    <col min="1" max="1" width="7.7109375" style="12" customWidth="1"/>
    <col min="2" max="2" width="35" style="12" customWidth="1"/>
    <col min="3" max="3" width="11.42578125" style="12" customWidth="1"/>
    <col min="4" max="16384" width="11.42578125" style="12"/>
  </cols>
  <sheetData>
    <row r="7" spans="1:15" x14ac:dyDescent="0.25">
      <c r="A7" s="15" t="s">
        <v>5</v>
      </c>
      <c r="B7" s="11" t="s">
        <v>288</v>
      </c>
      <c r="O7" s="17"/>
    </row>
    <row r="8" spans="1:15" x14ac:dyDescent="0.25">
      <c r="B8" s="16" t="s">
        <v>9</v>
      </c>
      <c r="O8" s="17"/>
    </row>
    <row r="11" spans="1:15" x14ac:dyDescent="0.25">
      <c r="B11" s="18"/>
      <c r="C11" s="202" t="s">
        <v>10</v>
      </c>
      <c r="D11" s="202"/>
      <c r="E11" s="202"/>
      <c r="F11" s="202" t="s">
        <v>11</v>
      </c>
      <c r="G11" s="202"/>
      <c r="H11" s="202"/>
      <c r="I11" s="199" t="s">
        <v>197</v>
      </c>
      <c r="J11" s="199"/>
      <c r="K11" s="199"/>
    </row>
    <row r="12" spans="1:15" x14ac:dyDescent="0.25">
      <c r="B12" s="19"/>
      <c r="C12" s="20" t="s">
        <v>12</v>
      </c>
      <c r="D12" s="21" t="s">
        <v>13</v>
      </c>
      <c r="E12" s="21" t="s">
        <v>14</v>
      </c>
      <c r="F12" s="20" t="s">
        <v>12</v>
      </c>
      <c r="G12" s="21" t="s">
        <v>13</v>
      </c>
      <c r="H12" s="21" t="s">
        <v>14</v>
      </c>
      <c r="I12" s="20" t="s">
        <v>12</v>
      </c>
      <c r="J12" s="21" t="s">
        <v>13</v>
      </c>
      <c r="K12" s="21" t="s">
        <v>14</v>
      </c>
    </row>
    <row r="13" spans="1:15" x14ac:dyDescent="0.25">
      <c r="B13" s="22">
        <v>2012</v>
      </c>
      <c r="C13" s="30">
        <v>8.2600584800000001E-2</v>
      </c>
      <c r="D13" s="31">
        <v>9.2233168200000007E-2</v>
      </c>
      <c r="E13" s="31">
        <v>8.7977739469999997E-2</v>
      </c>
      <c r="F13" s="30">
        <v>0.11800000000000001</v>
      </c>
      <c r="G13" s="31">
        <v>0.125</v>
      </c>
      <c r="H13" s="31">
        <v>0.122</v>
      </c>
      <c r="I13" s="30">
        <v>0.13100000000000001</v>
      </c>
      <c r="J13" s="31">
        <v>0.13400000000000001</v>
      </c>
      <c r="K13" s="31">
        <v>0.13200000000000001</v>
      </c>
    </row>
    <row r="14" spans="1:15" x14ac:dyDescent="0.25">
      <c r="B14" s="22">
        <v>2013</v>
      </c>
      <c r="C14" s="30">
        <v>7.9964734100000004E-2</v>
      </c>
      <c r="D14" s="31">
        <v>9.1037525299999991E-2</v>
      </c>
      <c r="E14" s="31">
        <v>8.6166506100000012E-2</v>
      </c>
      <c r="F14" s="30">
        <v>0.11900000000000001</v>
      </c>
      <c r="G14" s="31">
        <v>0.128</v>
      </c>
      <c r="H14" s="31">
        <v>0.124</v>
      </c>
      <c r="I14" s="30">
        <v>0.129</v>
      </c>
      <c r="J14" s="31">
        <v>0.13500000000000001</v>
      </c>
      <c r="K14" s="31">
        <v>0.13200000000000001</v>
      </c>
    </row>
    <row r="15" spans="1:15" x14ac:dyDescent="0.25">
      <c r="B15" s="22">
        <v>2014</v>
      </c>
      <c r="C15" s="30">
        <v>8.4600286800000007E-2</v>
      </c>
      <c r="D15" s="31">
        <v>9.0595306200000003E-2</v>
      </c>
      <c r="E15" s="31">
        <v>8.7993495179999992E-2</v>
      </c>
      <c r="F15" s="30">
        <v>0.11800000000000001</v>
      </c>
      <c r="G15" s="31">
        <v>0.127</v>
      </c>
      <c r="H15" s="31">
        <v>0.12300000000000001</v>
      </c>
      <c r="I15" s="30">
        <v>0.13</v>
      </c>
      <c r="J15" s="31">
        <v>0.13600000000000001</v>
      </c>
      <c r="K15" s="31">
        <v>0.13300000000000001</v>
      </c>
    </row>
    <row r="16" spans="1:15" x14ac:dyDescent="0.25">
      <c r="B16" s="22">
        <v>2015</v>
      </c>
      <c r="C16" s="30">
        <v>8.1452199650000001E-2</v>
      </c>
      <c r="D16" s="31">
        <v>9.7005868669999995E-2</v>
      </c>
      <c r="E16" s="31">
        <v>9.0250167349999993E-2</v>
      </c>
      <c r="F16" s="30">
        <v>0.11900000000000001</v>
      </c>
      <c r="G16" s="31">
        <v>0.127</v>
      </c>
      <c r="H16" s="31">
        <v>0.124</v>
      </c>
      <c r="I16" s="30">
        <v>0.13100000000000001</v>
      </c>
      <c r="J16" s="31">
        <v>0.13699999999999998</v>
      </c>
      <c r="K16" s="31">
        <v>0.13400000000000001</v>
      </c>
    </row>
    <row r="17" spans="2:11" x14ac:dyDescent="0.25">
      <c r="B17" s="22">
        <v>2016</v>
      </c>
      <c r="C17" s="30">
        <v>8.5664553500000004E-2</v>
      </c>
      <c r="D17" s="31">
        <v>9.0908046700000009E-2</v>
      </c>
      <c r="E17" s="31">
        <v>8.8644327740000015E-2</v>
      </c>
      <c r="F17" s="30">
        <v>0.121</v>
      </c>
      <c r="G17" s="31">
        <v>0.124</v>
      </c>
      <c r="H17" s="31">
        <v>0.12300000000000001</v>
      </c>
      <c r="I17" s="30">
        <v>0.13200000000000001</v>
      </c>
      <c r="J17" s="31">
        <v>0.13699999999999998</v>
      </c>
      <c r="K17" s="31">
        <v>0.13500000000000001</v>
      </c>
    </row>
    <row r="18" spans="2:11" x14ac:dyDescent="0.25">
      <c r="B18" s="22">
        <v>2017</v>
      </c>
      <c r="C18" s="30">
        <v>9.4362134700000003E-2</v>
      </c>
      <c r="D18" s="31">
        <v>9.4233902999999994E-2</v>
      </c>
      <c r="E18" s="31">
        <v>9.4289211240000004E-2</v>
      </c>
      <c r="F18" s="30">
        <v>0.121</v>
      </c>
      <c r="G18" s="31">
        <v>0.129</v>
      </c>
      <c r="H18" s="31">
        <v>0.125</v>
      </c>
      <c r="I18" s="30">
        <v>0.13300000000000001</v>
      </c>
      <c r="J18" s="31">
        <v>0.13800000000000001</v>
      </c>
      <c r="K18" s="31">
        <v>0.13600000000000001</v>
      </c>
    </row>
    <row r="19" spans="2:11" x14ac:dyDescent="0.25">
      <c r="B19" s="22">
        <v>2018</v>
      </c>
      <c r="C19" s="32">
        <v>9.07509289E-2</v>
      </c>
      <c r="D19" s="33">
        <v>9.3899999999999997E-2</v>
      </c>
      <c r="E19" s="33">
        <v>9.2552142300000001E-2</v>
      </c>
      <c r="F19" s="32">
        <v>0.11799999999999999</v>
      </c>
      <c r="G19" s="33">
        <v>0.126</v>
      </c>
      <c r="H19" s="33">
        <v>0.122</v>
      </c>
      <c r="I19" s="32">
        <v>0.13300000000000001</v>
      </c>
      <c r="J19" s="33">
        <v>0.14000000000000001</v>
      </c>
      <c r="K19" s="33">
        <v>0.13699999999999998</v>
      </c>
    </row>
    <row r="20" spans="2:11" x14ac:dyDescent="0.25">
      <c r="B20" s="22">
        <v>2019</v>
      </c>
      <c r="C20" s="32">
        <v>8.56772331E-2</v>
      </c>
      <c r="D20" s="33">
        <v>9.5699999999999993E-2</v>
      </c>
      <c r="E20" s="33">
        <v>9.1369251900000004E-2</v>
      </c>
      <c r="F20" s="32">
        <v>0.122</v>
      </c>
      <c r="G20" s="33">
        <v>0.124</v>
      </c>
      <c r="H20" s="33">
        <v>0.123</v>
      </c>
      <c r="I20" s="32">
        <v>0.13500000000000001</v>
      </c>
      <c r="J20" s="33">
        <v>0.14199999999999999</v>
      </c>
      <c r="K20" s="33">
        <v>0.13900000000000001</v>
      </c>
    </row>
    <row r="21" spans="2:11" x14ac:dyDescent="0.25">
      <c r="B21" s="22">
        <v>2020</v>
      </c>
      <c r="C21" s="32">
        <v>8.8601830500000006E-2</v>
      </c>
      <c r="D21" s="33">
        <v>9.1176947600000002E-2</v>
      </c>
      <c r="E21" s="33">
        <v>0.09</v>
      </c>
      <c r="F21" s="32">
        <v>0.127</v>
      </c>
      <c r="G21" s="33">
        <v>0.127</v>
      </c>
      <c r="H21" s="33">
        <v>0.127</v>
      </c>
      <c r="I21" s="32">
        <v>0.13800000000000001</v>
      </c>
      <c r="J21" s="33">
        <v>0.14599999999999999</v>
      </c>
      <c r="K21" s="33">
        <v>0.14199999999999999</v>
      </c>
    </row>
    <row r="22" spans="2:11" x14ac:dyDescent="0.25">
      <c r="B22" s="22">
        <v>2021</v>
      </c>
      <c r="C22" s="37">
        <v>8.5999999999999993E-2</v>
      </c>
      <c r="D22" s="38">
        <v>9.5267621260000004E-2</v>
      </c>
      <c r="E22" s="38">
        <v>9.0999999999999998E-2</v>
      </c>
      <c r="F22" s="37">
        <v>0.129</v>
      </c>
      <c r="G22" s="38">
        <v>0.13300000000000001</v>
      </c>
      <c r="H22" s="38">
        <v>0.13100000000000001</v>
      </c>
      <c r="I22" s="37">
        <v>0.14099999999999999</v>
      </c>
      <c r="J22" s="38">
        <v>0.15</v>
      </c>
      <c r="K22" s="33">
        <v>0.14599999999999999</v>
      </c>
    </row>
    <row r="23" spans="2:11" x14ac:dyDescent="0.25">
      <c r="B23" s="22">
        <v>2022</v>
      </c>
      <c r="C23" s="37">
        <v>9.1999999999999998E-2</v>
      </c>
      <c r="D23" s="38">
        <v>0.10299999999999999</v>
      </c>
      <c r="E23" s="38">
        <v>9.8000000000000004E-2</v>
      </c>
      <c r="F23" s="37">
        <v>0.128</v>
      </c>
      <c r="G23" s="38">
        <v>0.13900000000000001</v>
      </c>
      <c r="H23" s="38">
        <v>0.13400000000000001</v>
      </c>
      <c r="I23" s="37">
        <v>0.14199999999999999</v>
      </c>
      <c r="J23" s="38">
        <v>0.153</v>
      </c>
      <c r="K23" s="33">
        <v>0.14799999999999999</v>
      </c>
    </row>
    <row r="24" spans="2:11" x14ac:dyDescent="0.25">
      <c r="B24" s="22">
        <v>2023</v>
      </c>
      <c r="C24" s="34">
        <v>9.9000000000000005E-2</v>
      </c>
      <c r="D24" s="35">
        <v>0.11799999999999999</v>
      </c>
      <c r="E24" s="35">
        <v>0.109</v>
      </c>
      <c r="F24" s="34">
        <v>0.128</v>
      </c>
      <c r="G24" s="35">
        <v>0.14199999999999999</v>
      </c>
      <c r="H24" s="35">
        <v>0.13500000000000001</v>
      </c>
      <c r="I24" s="34">
        <v>0.14599999999999999</v>
      </c>
      <c r="J24" s="35">
        <v>0.157</v>
      </c>
      <c r="K24" s="35">
        <v>0.152</v>
      </c>
    </row>
    <row r="26" spans="2:11" x14ac:dyDescent="0.25">
      <c r="B26" s="129" t="s">
        <v>230</v>
      </c>
    </row>
    <row r="27" spans="2:11" x14ac:dyDescent="0.25">
      <c r="B27" s="12" t="s">
        <v>344</v>
      </c>
    </row>
  </sheetData>
  <mergeCells count="3">
    <mergeCell ref="C11:E11"/>
    <mergeCell ref="F11:H11"/>
    <mergeCell ref="I11:K11"/>
  </mergeCells>
  <pageMargins left="0.70000000000000007" right="0.70000000000000007" top="0.75" bottom="0.75" header="0.30000000000000004" footer="0.30000000000000004"/>
  <pageSetup paperSize="9" orientation="portrait" r:id="rId1"/>
  <headerFooter>
    <oddHeader>&amp;L&amp;G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4AB4B-B9D0-4F88-B2B6-89D0872BB441}">
  <dimension ref="A7:M25"/>
  <sheetViews>
    <sheetView showGridLines="0" zoomScaleNormal="100" workbookViewId="0">
      <selection activeCell="A7" sqref="A7"/>
    </sheetView>
  </sheetViews>
  <sheetFormatPr baseColWidth="10" defaultColWidth="11.42578125" defaultRowHeight="15" x14ac:dyDescent="0.25"/>
  <cols>
    <col min="1" max="1" width="7.85546875" style="12" customWidth="1"/>
    <col min="2" max="2" width="25.28515625" style="12" customWidth="1"/>
    <col min="3" max="3" width="12.42578125" style="12" customWidth="1"/>
    <col min="4" max="8" width="11.42578125" style="12"/>
    <col min="9" max="9" width="12" style="12" bestFit="1" customWidth="1"/>
    <col min="10" max="16384" width="11.42578125" style="12"/>
  </cols>
  <sheetData>
    <row r="7" spans="1:13" x14ac:dyDescent="0.25">
      <c r="A7" s="15" t="s">
        <v>6</v>
      </c>
      <c r="B7" s="11" t="s">
        <v>267</v>
      </c>
      <c r="M7" s="17"/>
    </row>
    <row r="8" spans="1:13" x14ac:dyDescent="0.25">
      <c r="B8" s="16" t="s">
        <v>61</v>
      </c>
      <c r="M8" s="50"/>
    </row>
    <row r="9" spans="1:13" ht="16.5" customHeight="1" x14ac:dyDescent="0.25">
      <c r="C9" s="18"/>
    </row>
    <row r="10" spans="1:13" ht="15.75" thickBot="1" x14ac:dyDescent="0.3"/>
    <row r="11" spans="1:13" ht="20.25" customHeight="1" thickTop="1" x14ac:dyDescent="0.25">
      <c r="B11" s="19"/>
      <c r="C11" s="51" t="s">
        <v>197</v>
      </c>
      <c r="D11" s="52" t="s">
        <v>11</v>
      </c>
      <c r="E11" s="53" t="s">
        <v>10</v>
      </c>
    </row>
    <row r="12" spans="1:13" x14ac:dyDescent="0.25">
      <c r="B12" s="54">
        <v>2014</v>
      </c>
      <c r="C12" s="55">
        <v>0.56393129770992367</v>
      </c>
      <c r="D12" s="55">
        <v>0.56851543283345241</v>
      </c>
      <c r="E12" s="56">
        <v>0.57992998833138854</v>
      </c>
    </row>
    <row r="13" spans="1:13" x14ac:dyDescent="0.25">
      <c r="B13" s="54">
        <v>2015</v>
      </c>
      <c r="C13" s="55">
        <v>0.56748582230623823</v>
      </c>
      <c r="D13" s="55">
        <v>0.59331280246370433</v>
      </c>
      <c r="E13" s="57">
        <v>0.60871369294605804</v>
      </c>
    </row>
    <row r="14" spans="1:13" x14ac:dyDescent="0.25">
      <c r="B14" s="54">
        <v>2016</v>
      </c>
      <c r="C14" s="55">
        <v>0.57433506992048255</v>
      </c>
      <c r="D14" s="55">
        <v>0.59619719690287165</v>
      </c>
      <c r="E14" s="57">
        <v>0.59673024523160767</v>
      </c>
    </row>
    <row r="15" spans="1:13" x14ac:dyDescent="0.25">
      <c r="B15" s="54">
        <v>2017</v>
      </c>
      <c r="C15" s="55">
        <v>0.57680421741501542</v>
      </c>
      <c r="D15" s="55">
        <v>0.60486150367439229</v>
      </c>
      <c r="E15" s="57">
        <v>0.63606735469853337</v>
      </c>
    </row>
    <row r="16" spans="1:13" x14ac:dyDescent="0.25">
      <c r="B16" s="54">
        <v>2018</v>
      </c>
      <c r="C16" s="55">
        <v>0.56894058674207126</v>
      </c>
      <c r="D16" s="55">
        <v>0.59341878235149126</v>
      </c>
      <c r="E16" s="57">
        <v>0.63693539165237278</v>
      </c>
    </row>
    <row r="17" spans="2:5" x14ac:dyDescent="0.25">
      <c r="B17" s="54">
        <v>2019</v>
      </c>
      <c r="C17" s="58">
        <v>0.56538995832506456</v>
      </c>
      <c r="D17" s="58">
        <v>0.592651561543172</v>
      </c>
      <c r="E17" s="59">
        <v>0.62951807228915657</v>
      </c>
    </row>
    <row r="18" spans="2:5" x14ac:dyDescent="0.25">
      <c r="B18" s="54">
        <v>2020</v>
      </c>
      <c r="C18" s="58">
        <v>0.56081022841545758</v>
      </c>
      <c r="D18" s="58">
        <v>0.5860231271995977</v>
      </c>
      <c r="E18" s="59">
        <v>0.61045943304007821</v>
      </c>
    </row>
    <row r="19" spans="2:5" x14ac:dyDescent="0.25">
      <c r="B19" s="54">
        <v>2021</v>
      </c>
      <c r="C19" s="58">
        <v>0.55698459559790714</v>
      </c>
      <c r="D19" s="58">
        <v>0.59525862068965518</v>
      </c>
      <c r="E19" s="59">
        <f>133.1/209.2</f>
        <v>0.63623326959847037</v>
      </c>
    </row>
    <row r="20" spans="2:5" x14ac:dyDescent="0.25">
      <c r="B20" s="54">
        <v>2022</v>
      </c>
      <c r="C20" s="58">
        <v>0.56853582554517135</v>
      </c>
      <c r="D20" s="58">
        <v>0.6156510583707504</v>
      </c>
      <c r="E20" s="59">
        <v>0.65600000000000003</v>
      </c>
    </row>
    <row r="21" spans="2:5" x14ac:dyDescent="0.25">
      <c r="B21" s="54">
        <v>2023</v>
      </c>
      <c r="C21" s="60">
        <f>1736.9/3045.6</f>
        <v>0.57029813501444715</v>
      </c>
      <c r="D21" s="60">
        <f>1759.4/2937.5</f>
        <v>0.59894468085106389</v>
      </c>
      <c r="E21" s="61">
        <f>115.5/183.8</f>
        <v>0.62840043525571265</v>
      </c>
    </row>
    <row r="22" spans="2:5" x14ac:dyDescent="0.25">
      <c r="B22" s="62"/>
      <c r="C22" s="63"/>
      <c r="D22" s="63"/>
      <c r="E22" s="63"/>
    </row>
    <row r="23" spans="2:5" x14ac:dyDescent="0.25">
      <c r="B23" s="12" t="s">
        <v>231</v>
      </c>
    </row>
    <row r="24" spans="2:5" x14ac:dyDescent="0.25">
      <c r="B24" s="12" t="s">
        <v>62</v>
      </c>
    </row>
    <row r="25" spans="2:5" x14ac:dyDescent="0.25">
      <c r="B25" s="49"/>
    </row>
  </sheetData>
  <pageMargins left="0.70000000000000007" right="0.70000000000000007" top="0.75" bottom="0.75" header="0.30000000000000004" footer="0.30000000000000004"/>
  <pageSetup paperSize="9" orientation="portrait" r:id="rId1"/>
  <headerFooter>
    <oddHeader>&amp;L&amp;G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27145-94C4-4B34-B8DC-E9D8B884B6EA}">
  <dimension ref="A7:J34"/>
  <sheetViews>
    <sheetView showGridLines="0" topLeftCell="A10" zoomScaleNormal="100" workbookViewId="0">
      <selection activeCell="A7" sqref="A7"/>
    </sheetView>
  </sheetViews>
  <sheetFormatPr baseColWidth="10" defaultColWidth="11.42578125" defaultRowHeight="15" x14ac:dyDescent="0.25"/>
  <cols>
    <col min="1" max="1" width="7.85546875" style="12" customWidth="1"/>
    <col min="2" max="2" width="30.7109375" style="12" customWidth="1"/>
    <col min="3" max="3" width="12.42578125" style="12" customWidth="1"/>
    <col min="4" max="4" width="27.7109375" style="12" customWidth="1"/>
    <col min="5" max="16384" width="11.42578125" style="12"/>
  </cols>
  <sheetData>
    <row r="7" spans="1:10" x14ac:dyDescent="0.25">
      <c r="A7" s="15" t="s">
        <v>7</v>
      </c>
      <c r="B7" s="11" t="s">
        <v>268</v>
      </c>
    </row>
    <row r="8" spans="1:10" x14ac:dyDescent="0.25">
      <c r="B8" s="16" t="s">
        <v>61</v>
      </c>
    </row>
    <row r="9" spans="1:10" ht="16.5" customHeight="1" x14ac:dyDescent="0.25">
      <c r="C9" s="18"/>
    </row>
    <row r="10" spans="1:10" ht="15.75" thickBot="1" x14ac:dyDescent="0.3"/>
    <row r="11" spans="1:10" ht="20.25" customHeight="1" thickTop="1" x14ac:dyDescent="0.25">
      <c r="B11" s="19"/>
      <c r="C11" s="64" t="s">
        <v>172</v>
      </c>
      <c r="J11" s="17"/>
    </row>
    <row r="12" spans="1:10" x14ac:dyDescent="0.25">
      <c r="B12" s="65" t="s">
        <v>179</v>
      </c>
      <c r="C12" s="67">
        <v>0.53800000000000003</v>
      </c>
      <c r="E12" s="66"/>
      <c r="J12" s="50"/>
    </row>
    <row r="13" spans="1:10" x14ac:dyDescent="0.25">
      <c r="B13" s="65" t="s">
        <v>176</v>
      </c>
      <c r="C13" s="67">
        <v>0.55400000000000005</v>
      </c>
      <c r="E13" s="66"/>
    </row>
    <row r="14" spans="1:10" x14ac:dyDescent="0.25">
      <c r="B14" s="65" t="s">
        <v>15</v>
      </c>
      <c r="C14" s="67">
        <v>0.57799999999999996</v>
      </c>
      <c r="E14" s="66"/>
    </row>
    <row r="15" spans="1:10" x14ac:dyDescent="0.25">
      <c r="B15" s="65" t="s">
        <v>16</v>
      </c>
      <c r="C15" s="67">
        <v>0.57799999999999996</v>
      </c>
      <c r="E15" s="66"/>
    </row>
    <row r="16" spans="1:10" x14ac:dyDescent="0.25">
      <c r="B16" s="65" t="s">
        <v>181</v>
      </c>
      <c r="C16" s="67">
        <v>0.57899999999999996</v>
      </c>
      <c r="E16" s="66"/>
    </row>
    <row r="17" spans="2:5" x14ac:dyDescent="0.25">
      <c r="B17" s="65" t="s">
        <v>19</v>
      </c>
      <c r="C17" s="67">
        <v>0.58599999999999997</v>
      </c>
      <c r="E17" s="66"/>
    </row>
    <row r="18" spans="2:5" x14ac:dyDescent="0.25">
      <c r="B18" s="65" t="s">
        <v>177</v>
      </c>
      <c r="C18" s="67">
        <v>0.59499999999999997</v>
      </c>
      <c r="E18" s="66"/>
    </row>
    <row r="19" spans="2:5" x14ac:dyDescent="0.25">
      <c r="B19" s="65" t="s">
        <v>64</v>
      </c>
      <c r="C19" s="67">
        <v>0.6</v>
      </c>
      <c r="E19" s="66"/>
    </row>
    <row r="20" spans="2:5" x14ac:dyDescent="0.25">
      <c r="B20" s="65" t="s">
        <v>20</v>
      </c>
      <c r="C20" s="67">
        <v>0.60099999999999998</v>
      </c>
      <c r="E20" s="66"/>
    </row>
    <row r="21" spans="2:5" x14ac:dyDescent="0.25">
      <c r="B21" s="65" t="s">
        <v>22</v>
      </c>
      <c r="C21" s="67">
        <v>0.60599999999999998</v>
      </c>
      <c r="E21" s="66"/>
    </row>
    <row r="22" spans="2:5" x14ac:dyDescent="0.25">
      <c r="B22" s="65" t="s">
        <v>11</v>
      </c>
      <c r="C22" s="67">
        <v>0.61499999999999999</v>
      </c>
      <c r="E22" s="66"/>
    </row>
    <row r="23" spans="2:5" x14ac:dyDescent="0.25">
      <c r="B23" s="65" t="s">
        <v>10</v>
      </c>
      <c r="C23" s="67">
        <v>0.628</v>
      </c>
      <c r="E23" s="66"/>
    </row>
    <row r="24" spans="2:5" ht="15" customHeight="1" x14ac:dyDescent="0.25">
      <c r="B24" s="65" t="s">
        <v>18</v>
      </c>
      <c r="C24" s="67">
        <v>0.63600000000000001</v>
      </c>
      <c r="E24" s="66"/>
    </row>
    <row r="25" spans="2:5" x14ac:dyDescent="0.25">
      <c r="B25" s="65" t="s">
        <v>24</v>
      </c>
      <c r="C25" s="67">
        <v>0.63900000000000001</v>
      </c>
      <c r="E25" s="66"/>
    </row>
    <row r="26" spans="2:5" x14ac:dyDescent="0.25">
      <c r="B26" s="65" t="s">
        <v>180</v>
      </c>
      <c r="C26" s="67">
        <v>0.63900000000000001</v>
      </c>
      <c r="E26" s="66"/>
    </row>
    <row r="27" spans="2:5" x14ac:dyDescent="0.25">
      <c r="B27" s="65" t="s">
        <v>17</v>
      </c>
      <c r="C27" s="67">
        <v>0.64</v>
      </c>
      <c r="E27" s="66"/>
    </row>
    <row r="28" spans="2:5" x14ac:dyDescent="0.25">
      <c r="B28" s="65" t="s">
        <v>178</v>
      </c>
      <c r="C28" s="67">
        <v>0.64800000000000002</v>
      </c>
      <c r="E28" s="66"/>
    </row>
    <row r="29" spans="2:5" x14ac:dyDescent="0.25">
      <c r="B29" s="65" t="s">
        <v>23</v>
      </c>
      <c r="C29" s="67">
        <v>0.66400000000000003</v>
      </c>
      <c r="E29" s="66"/>
    </row>
    <row r="30" spans="2:5" x14ac:dyDescent="0.25">
      <c r="B30" s="65" t="s">
        <v>21</v>
      </c>
      <c r="C30" s="67">
        <v>0.67800000000000005</v>
      </c>
      <c r="E30" s="66"/>
    </row>
    <row r="31" spans="2:5" x14ac:dyDescent="0.25">
      <c r="B31" s="65" t="s">
        <v>63</v>
      </c>
      <c r="C31" s="68">
        <v>0.7</v>
      </c>
      <c r="E31" s="66"/>
    </row>
    <row r="33" spans="2:2" x14ac:dyDescent="0.25">
      <c r="B33" s="12" t="s">
        <v>260</v>
      </c>
    </row>
    <row r="34" spans="2:2" x14ac:dyDescent="0.25">
      <c r="B34" s="12" t="s">
        <v>62</v>
      </c>
    </row>
  </sheetData>
  <sortState ref="B12:C31">
    <sortCondition ref="C12:C31"/>
  </sortState>
  <pageMargins left="0.70000000000000007" right="0.70000000000000007" top="0.75" bottom="0.75" header="0.30000000000000004" footer="0.30000000000000004"/>
  <pageSetup paperSize="9" orientation="portrait" r:id="rId1"/>
  <headerFooter>
    <oddHeader>&amp;L&amp;G</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1B3F5-20B4-44C3-8B94-3FE612F8E36F}">
  <dimension ref="A7:T36"/>
  <sheetViews>
    <sheetView showGridLines="0" zoomScaleNormal="100" workbookViewId="0">
      <selection activeCell="A7" sqref="A7"/>
    </sheetView>
  </sheetViews>
  <sheetFormatPr baseColWidth="10" defaultColWidth="11.42578125" defaultRowHeight="15" x14ac:dyDescent="0.25"/>
  <cols>
    <col min="1" max="1" width="7.85546875" style="12" customWidth="1"/>
    <col min="2" max="2" width="12.42578125" style="12" customWidth="1"/>
    <col min="3" max="16384" width="11.42578125" style="12"/>
  </cols>
  <sheetData>
    <row r="7" spans="1:20" x14ac:dyDescent="0.25">
      <c r="A7" s="15" t="s">
        <v>8</v>
      </c>
      <c r="B7" s="11" t="s">
        <v>270</v>
      </c>
    </row>
    <row r="8" spans="1:20" x14ac:dyDescent="0.25">
      <c r="B8" s="16" t="s">
        <v>45</v>
      </c>
    </row>
    <row r="10" spans="1:20" x14ac:dyDescent="0.25">
      <c r="C10" s="203"/>
      <c r="D10" s="203"/>
      <c r="E10" s="203"/>
      <c r="F10" s="203"/>
      <c r="G10" s="203"/>
      <c r="H10" s="203"/>
      <c r="I10" s="203"/>
      <c r="J10" s="203"/>
      <c r="K10" s="203"/>
      <c r="L10" s="203"/>
      <c r="M10" s="203"/>
      <c r="N10" s="203"/>
      <c r="O10" s="203"/>
      <c r="P10" s="203"/>
      <c r="Q10" s="203"/>
      <c r="R10" s="203"/>
      <c r="S10" s="203"/>
      <c r="T10" s="203"/>
    </row>
    <row r="11" spans="1:20" ht="31.5" customHeight="1" x14ac:dyDescent="0.25">
      <c r="B11" s="18"/>
      <c r="C11" s="199" t="s">
        <v>10</v>
      </c>
      <c r="D11" s="200"/>
      <c r="E11" s="200"/>
      <c r="F11" s="200"/>
      <c r="G11" s="200"/>
      <c r="H11" s="201"/>
      <c r="I11" s="204" t="s">
        <v>11</v>
      </c>
      <c r="J11" s="205"/>
      <c r="K11" s="205"/>
      <c r="L11" s="205"/>
      <c r="M11" s="205"/>
      <c r="N11" s="205"/>
      <c r="Q11" s="17"/>
    </row>
    <row r="12" spans="1:20" ht="33.75" x14ac:dyDescent="0.25">
      <c r="B12" s="19"/>
      <c r="C12" s="20" t="s">
        <v>48</v>
      </c>
      <c r="D12" s="21" t="s">
        <v>49</v>
      </c>
      <c r="E12" s="21" t="s">
        <v>50</v>
      </c>
      <c r="F12" s="21" t="s">
        <v>51</v>
      </c>
      <c r="G12" s="21" t="s">
        <v>52</v>
      </c>
      <c r="H12" s="21" t="s">
        <v>14</v>
      </c>
      <c r="I12" s="20" t="s">
        <v>48</v>
      </c>
      <c r="J12" s="21" t="s">
        <v>49</v>
      </c>
      <c r="K12" s="21" t="s">
        <v>50</v>
      </c>
      <c r="L12" s="21" t="s">
        <v>51</v>
      </c>
      <c r="M12" s="21" t="s">
        <v>52</v>
      </c>
      <c r="N12" s="21" t="s">
        <v>14</v>
      </c>
      <c r="Q12" s="50"/>
    </row>
    <row r="13" spans="1:20" x14ac:dyDescent="0.25">
      <c r="B13" s="69" t="s">
        <v>46</v>
      </c>
      <c r="C13" s="70">
        <v>0.60924570881488072</v>
      </c>
      <c r="D13" s="71">
        <v>0.2411987336649925</v>
      </c>
      <c r="E13" s="71">
        <v>0.6308645885173958</v>
      </c>
      <c r="F13" s="71">
        <v>0.70237108802345594</v>
      </c>
      <c r="G13" s="71">
        <v>0.52478664658634533</v>
      </c>
      <c r="H13" s="71">
        <v>0.54652952209889194</v>
      </c>
      <c r="I13" s="70">
        <v>0.60055924339480882</v>
      </c>
      <c r="J13" s="71">
        <v>0.25500402513708648</v>
      </c>
      <c r="K13" s="71">
        <v>0.61434686203003552</v>
      </c>
      <c r="L13" s="71">
        <v>0.71250145908719509</v>
      </c>
      <c r="M13" s="71">
        <v>0.50940903318496089</v>
      </c>
      <c r="N13" s="71">
        <v>0.54256868519965051</v>
      </c>
    </row>
    <row r="14" spans="1:20" x14ac:dyDescent="0.25">
      <c r="B14" s="69" t="s">
        <v>47</v>
      </c>
      <c r="C14" s="70">
        <v>0.60759854797296631</v>
      </c>
      <c r="D14" s="71">
        <v>0.23885130129882956</v>
      </c>
      <c r="E14" s="71">
        <v>0.63639263580021876</v>
      </c>
      <c r="F14" s="71">
        <v>0.70684879167064663</v>
      </c>
      <c r="G14" s="71">
        <v>0.52211126961483589</v>
      </c>
      <c r="H14" s="71">
        <v>0.54823436015933991</v>
      </c>
      <c r="I14" s="70">
        <v>0.5965545645581698</v>
      </c>
      <c r="J14" s="71">
        <v>0.25162135068229707</v>
      </c>
      <c r="K14" s="71">
        <v>0.61415818276315393</v>
      </c>
      <c r="L14" s="71">
        <v>0.6954980914292338</v>
      </c>
      <c r="M14" s="71">
        <v>0.51075695236206808</v>
      </c>
      <c r="N14" s="71">
        <v>0.54459843272907382</v>
      </c>
    </row>
    <row r="15" spans="1:20" x14ac:dyDescent="0.25">
      <c r="B15" s="69" t="s">
        <v>53</v>
      </c>
      <c r="C15" s="72">
        <v>0.60786529103360787</v>
      </c>
      <c r="D15" s="73">
        <v>0.23596239226952206</v>
      </c>
      <c r="E15" s="73">
        <v>0.63668558456299662</v>
      </c>
      <c r="F15" s="73">
        <v>0.71130517624642742</v>
      </c>
      <c r="G15" s="73">
        <v>0.51974412596875386</v>
      </c>
      <c r="H15" s="73">
        <v>0.55148783032321669</v>
      </c>
      <c r="I15" s="72">
        <v>0.59811770244977192</v>
      </c>
      <c r="J15" s="73">
        <v>0.24962067340736865</v>
      </c>
      <c r="K15" s="73">
        <v>0.61583160163164785</v>
      </c>
      <c r="L15" s="73">
        <v>0.7001484168865435</v>
      </c>
      <c r="M15" s="73">
        <v>0.51061643411620505</v>
      </c>
      <c r="N15" s="73">
        <v>0.55103273745506842</v>
      </c>
    </row>
    <row r="16" spans="1:20" x14ac:dyDescent="0.25">
      <c r="B16" s="69" t="s">
        <v>173</v>
      </c>
      <c r="C16" s="72">
        <v>0.61076105198629238</v>
      </c>
      <c r="D16" s="73">
        <v>0.23469719110245169</v>
      </c>
      <c r="E16" s="73">
        <v>0.63973232576136929</v>
      </c>
      <c r="F16" s="73">
        <v>0.71556061900693058</v>
      </c>
      <c r="G16" s="73">
        <v>0.52376298106291996</v>
      </c>
      <c r="H16" s="73">
        <v>0.55565730122046353</v>
      </c>
      <c r="I16" s="72">
        <v>0.59807341083864562</v>
      </c>
      <c r="J16" s="73">
        <v>0.24784309616123512</v>
      </c>
      <c r="K16" s="73">
        <v>0.6167491624664232</v>
      </c>
      <c r="L16" s="73">
        <v>0.70361303702498834</v>
      </c>
      <c r="M16" s="73">
        <v>0.5105005526606663</v>
      </c>
      <c r="N16" s="73">
        <v>0.55235711435113977</v>
      </c>
    </row>
    <row r="17" spans="2:14" x14ac:dyDescent="0.25">
      <c r="B17" s="69" t="s">
        <v>198</v>
      </c>
      <c r="C17" s="72">
        <v>0.61352789455512902</v>
      </c>
      <c r="D17" s="73">
        <v>0.23561067555385581</v>
      </c>
      <c r="E17" s="73">
        <v>0.64312787654543813</v>
      </c>
      <c r="F17" s="73">
        <v>0.72012360471715964</v>
      </c>
      <c r="G17" s="73">
        <v>0.52077898440817816</v>
      </c>
      <c r="H17" s="73">
        <v>0.55839547516598198</v>
      </c>
      <c r="I17" s="72">
        <v>0.60137971172705651</v>
      </c>
      <c r="J17" s="73">
        <v>0.25143727410390027</v>
      </c>
      <c r="K17" s="73">
        <v>0.618937914591424</v>
      </c>
      <c r="L17" s="73">
        <v>0.70845416996221111</v>
      </c>
      <c r="M17" s="73">
        <v>0.50704694790972293</v>
      </c>
      <c r="N17" s="73">
        <v>0.55605130894929033</v>
      </c>
    </row>
    <row r="18" spans="2:14" x14ac:dyDescent="0.25">
      <c r="B18" s="74" t="s">
        <v>199</v>
      </c>
      <c r="C18" s="72">
        <v>0.61504843983985824</v>
      </c>
      <c r="D18" s="73">
        <v>0.24046515410262664</v>
      </c>
      <c r="E18" s="73">
        <v>0.64696312364425168</v>
      </c>
      <c r="F18" s="73">
        <v>0.72520934332304976</v>
      </c>
      <c r="G18" s="73">
        <v>0.52116989970572336</v>
      </c>
      <c r="H18" s="73">
        <v>0.56068852474963404</v>
      </c>
      <c r="I18" s="72">
        <v>0.60409184930018434</v>
      </c>
      <c r="J18" s="73">
        <v>0.25667516551325176</v>
      </c>
      <c r="K18" s="73">
        <v>0.62161251605567369</v>
      </c>
      <c r="L18" s="73">
        <v>0.71430953257982588</v>
      </c>
      <c r="M18" s="73">
        <v>0.50691152777453474</v>
      </c>
      <c r="N18" s="73">
        <v>0.56047297095698145</v>
      </c>
    </row>
    <row r="19" spans="2:14" x14ac:dyDescent="0.25">
      <c r="B19" s="74" t="s">
        <v>210</v>
      </c>
      <c r="C19" s="77">
        <v>0.62</v>
      </c>
      <c r="D19" s="78">
        <v>0.25</v>
      </c>
      <c r="E19" s="78">
        <v>0.65400000000000003</v>
      </c>
      <c r="F19" s="78">
        <v>0.72799999999999998</v>
      </c>
      <c r="G19" s="78">
        <v>0.52500000000000002</v>
      </c>
      <c r="H19" s="78">
        <v>0.56499999999999995</v>
      </c>
      <c r="I19" s="77">
        <v>0.61199999999999999</v>
      </c>
      <c r="J19" s="78">
        <v>0.26700000000000002</v>
      </c>
      <c r="K19" s="78">
        <v>0.63</v>
      </c>
      <c r="L19" s="78">
        <v>0.73799999999999999</v>
      </c>
      <c r="M19" s="78">
        <v>0.50700000000000001</v>
      </c>
      <c r="N19" s="78">
        <v>0.56100000000000005</v>
      </c>
    </row>
    <row r="20" spans="2:14" x14ac:dyDescent="0.25">
      <c r="B20" s="79" t="s">
        <v>219</v>
      </c>
      <c r="C20" s="77">
        <v>0.624</v>
      </c>
      <c r="D20" s="78">
        <v>0.255</v>
      </c>
      <c r="E20" s="78">
        <v>0.66300000000000003</v>
      </c>
      <c r="F20" s="78">
        <v>0.73399999999999999</v>
      </c>
      <c r="G20" s="78">
        <v>0.53300000000000003</v>
      </c>
      <c r="H20" s="78">
        <v>0.56899999999999995</v>
      </c>
      <c r="I20" s="77">
        <v>0.61599999999999999</v>
      </c>
      <c r="J20" s="78">
        <v>0.27400000000000002</v>
      </c>
      <c r="K20" s="78">
        <v>0.63300000000000001</v>
      </c>
      <c r="L20" s="78">
        <v>0.74</v>
      </c>
      <c r="M20" s="78">
        <v>0.50800000000000001</v>
      </c>
      <c r="N20" s="78">
        <v>0.56299999999999994</v>
      </c>
    </row>
    <row r="21" spans="2:14" x14ac:dyDescent="0.25">
      <c r="B21" s="79" t="s">
        <v>269</v>
      </c>
      <c r="C21" s="80">
        <v>0.62631573323074619</v>
      </c>
      <c r="D21" s="80">
        <v>0.26775090280844871</v>
      </c>
      <c r="E21" s="80">
        <v>0.66930027913138102</v>
      </c>
      <c r="F21" s="80">
        <v>0.73457438345266513</v>
      </c>
      <c r="G21" s="80">
        <v>0.53034040453872722</v>
      </c>
      <c r="H21" s="80">
        <v>0.57099999999999995</v>
      </c>
      <c r="I21" s="80">
        <v>0.61199999999999999</v>
      </c>
      <c r="J21" s="80">
        <v>0.28100000000000003</v>
      </c>
      <c r="K21" s="80">
        <v>0.63400000000000001</v>
      </c>
      <c r="L21" s="80">
        <v>0.72499999999999998</v>
      </c>
      <c r="M21" s="80">
        <v>0.51100000000000001</v>
      </c>
      <c r="N21" s="80">
        <v>0.56999999999999995</v>
      </c>
    </row>
    <row r="23" spans="2:14" x14ac:dyDescent="0.25">
      <c r="B23" s="12" t="s">
        <v>183</v>
      </c>
    </row>
    <row r="24" spans="2:14" x14ac:dyDescent="0.25">
      <c r="B24" s="174" t="s">
        <v>271</v>
      </c>
    </row>
    <row r="33" spans="2:2" x14ac:dyDescent="0.25">
      <c r="B33" s="75"/>
    </row>
    <row r="34" spans="2:2" x14ac:dyDescent="0.25">
      <c r="B34" s="76"/>
    </row>
    <row r="35" spans="2:2" x14ac:dyDescent="0.25">
      <c r="B35" s="76"/>
    </row>
    <row r="36" spans="2:2" x14ac:dyDescent="0.25">
      <c r="B36" s="76"/>
    </row>
  </sheetData>
  <mergeCells count="3">
    <mergeCell ref="C10:T10"/>
    <mergeCell ref="C11:H11"/>
    <mergeCell ref="I11:N11"/>
  </mergeCells>
  <pageMargins left="0.70000000000000007" right="0.70000000000000007" top="0.75" bottom="0.75" header="0.30000000000000004" footer="0.30000000000000004"/>
  <pageSetup paperSize="9" orientation="portrait" r:id="rId1"/>
  <headerFooter>
    <oddHeader>&amp;L&amp;G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39</vt:i4>
      </vt:variant>
    </vt:vector>
  </HeadingPairs>
  <TitlesOfParts>
    <vt:vector size="39" baseType="lpstr">
      <vt:lpstr>ÍNDICE</vt:lpstr>
      <vt:lpstr>1.1</vt:lpstr>
      <vt:lpstr>1.2</vt:lpstr>
      <vt:lpstr>1.3</vt:lpstr>
      <vt:lpstr>1.4</vt:lpstr>
      <vt:lpstr>1.5</vt:lpstr>
      <vt:lpstr>1.6</vt:lpstr>
      <vt:lpstr>1.7</vt:lpstr>
      <vt:lpstr>1.8</vt:lpstr>
      <vt:lpstr>2.1</vt:lpstr>
      <vt:lpstr>2.2</vt:lpstr>
      <vt:lpstr>2.3</vt:lpstr>
      <vt:lpstr>2.4</vt:lpstr>
      <vt:lpstr>2.5</vt:lpstr>
      <vt:lpstr>2.6</vt:lpstr>
      <vt:lpstr>2.7</vt:lpstr>
      <vt:lpstr>2.8</vt:lpstr>
      <vt:lpstr>3.1</vt:lpstr>
      <vt:lpstr>3.2</vt:lpstr>
      <vt:lpstr>3.3</vt:lpstr>
      <vt:lpstr>3.4</vt:lpstr>
      <vt:lpstr>3.5</vt:lpstr>
      <vt:lpstr>3.6</vt:lpstr>
      <vt:lpstr>3.7</vt:lpstr>
      <vt:lpstr>3.8</vt:lpstr>
      <vt:lpstr>3.9</vt:lpstr>
      <vt:lpstr>3.10</vt:lpstr>
      <vt:lpstr>3.11</vt:lpstr>
      <vt:lpstr>3.12</vt:lpstr>
      <vt:lpstr>3.13</vt:lpstr>
      <vt:lpstr>3.14</vt:lpstr>
      <vt:lpstr>4.1</vt:lpstr>
      <vt:lpstr>4.2</vt:lpstr>
      <vt:lpstr>4.3</vt:lpstr>
      <vt:lpstr>4.4</vt:lpstr>
      <vt:lpstr>4.5</vt:lpstr>
      <vt:lpstr>4.6</vt:lpstr>
      <vt:lpstr>4.7</vt:lpstr>
      <vt:lpstr>4.8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Cabrera</dc:creator>
  <cp:lastModifiedBy>Margarita Jiménez Ruíz</cp:lastModifiedBy>
  <cp:lastPrinted>2024-01-29T11:00:13Z</cp:lastPrinted>
  <dcterms:created xsi:type="dcterms:W3CDTF">2019-02-18T10:56:10Z</dcterms:created>
  <dcterms:modified xsi:type="dcterms:W3CDTF">2025-02-11T08:56:44Z</dcterms:modified>
</cp:coreProperties>
</file>